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860 - Udržovací pr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860 - Udržovací pr...'!$C$142:$K$574</definedName>
    <definedName name="_xlnm.Print_Area" localSheetId="1">'Hlavní 860 - Udržovací pr...'!$C$4:$J$76,'Hlavní 860 - Udržovací pr...'!$C$82:$J$124,'Hlavní 860 - Udržovací pr...'!$C$130:$J$574</definedName>
    <definedName name="_xlnm.Print_Titles" localSheetId="1">'Hlavní 860 - Udržovací pr...'!$142:$142</definedName>
    <definedName name="_xlnm.Print_Area" localSheetId="2">'Seznam figur'!$C$4:$G$75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74"/>
  <c r="BH574"/>
  <c r="BG574"/>
  <c r="BE574"/>
  <c r="BK574"/>
  <c r="J574"/>
  <c r="BF574"/>
  <c r="BI573"/>
  <c r="BH573"/>
  <c r="BG573"/>
  <c r="BE573"/>
  <c r="BK573"/>
  <c r="J573"/>
  <c r="BF573"/>
  <c r="BI572"/>
  <c r="BH572"/>
  <c r="BG572"/>
  <c r="BE572"/>
  <c r="BK572"/>
  <c r="J572"/>
  <c r="BF572"/>
  <c r="BI571"/>
  <c r="BH571"/>
  <c r="BG571"/>
  <c r="BE571"/>
  <c r="BK571"/>
  <c r="J571"/>
  <c r="BF571"/>
  <c r="BI570"/>
  <c r="BH570"/>
  <c r="BG570"/>
  <c r="BE570"/>
  <c r="BK570"/>
  <c r="J570"/>
  <c r="BF570"/>
  <c r="BI568"/>
  <c r="BH568"/>
  <c r="BG568"/>
  <c r="BE568"/>
  <c r="T568"/>
  <c r="T567"/>
  <c r="R568"/>
  <c r="R567"/>
  <c r="P568"/>
  <c r="P567"/>
  <c r="BI565"/>
  <c r="BH565"/>
  <c r="BG565"/>
  <c r="BE565"/>
  <c r="T565"/>
  <c r="T564"/>
  <c r="T563"/>
  <c r="R565"/>
  <c r="R564"/>
  <c r="R563"/>
  <c r="P565"/>
  <c r="P564"/>
  <c r="P563"/>
  <c r="BI558"/>
  <c r="BH558"/>
  <c r="BG558"/>
  <c r="BE558"/>
  <c r="T558"/>
  <c r="R558"/>
  <c r="P558"/>
  <c r="BI553"/>
  <c r="BH553"/>
  <c r="BG553"/>
  <c r="BE553"/>
  <c r="T553"/>
  <c r="R553"/>
  <c r="P553"/>
  <c r="BI546"/>
  <c r="BH546"/>
  <c r="BG546"/>
  <c r="BE546"/>
  <c r="T546"/>
  <c r="R546"/>
  <c r="P546"/>
  <c r="BI543"/>
  <c r="BH543"/>
  <c r="BG543"/>
  <c r="BE543"/>
  <c r="T543"/>
  <c r="R543"/>
  <c r="P543"/>
  <c r="BI536"/>
  <c r="BH536"/>
  <c r="BG536"/>
  <c r="BE536"/>
  <c r="T536"/>
  <c r="R536"/>
  <c r="P536"/>
  <c r="BI530"/>
  <c r="BH530"/>
  <c r="BG530"/>
  <c r="BE530"/>
  <c r="T530"/>
  <c r="R530"/>
  <c r="P530"/>
  <c r="BI525"/>
  <c r="BH525"/>
  <c r="BG525"/>
  <c r="BE525"/>
  <c r="T525"/>
  <c r="R525"/>
  <c r="P525"/>
  <c r="BI522"/>
  <c r="BH522"/>
  <c r="BG522"/>
  <c r="BE522"/>
  <c r="T522"/>
  <c r="R522"/>
  <c r="P522"/>
  <c r="BI513"/>
  <c r="BH513"/>
  <c r="BG513"/>
  <c r="BE513"/>
  <c r="T513"/>
  <c r="R513"/>
  <c r="P513"/>
  <c r="BI511"/>
  <c r="BH511"/>
  <c r="BG511"/>
  <c r="BE511"/>
  <c r="T511"/>
  <c r="R511"/>
  <c r="P511"/>
  <c r="BI510"/>
  <c r="BH510"/>
  <c r="BG510"/>
  <c r="BE510"/>
  <c r="T510"/>
  <c r="R510"/>
  <c r="P510"/>
  <c r="BI506"/>
  <c r="BH506"/>
  <c r="BG506"/>
  <c r="BE506"/>
  <c r="T506"/>
  <c r="R506"/>
  <c r="P506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5"/>
  <c r="BH495"/>
  <c r="BG495"/>
  <c r="BE495"/>
  <c r="T495"/>
  <c r="R495"/>
  <c r="P495"/>
  <c r="BI493"/>
  <c r="BH493"/>
  <c r="BG493"/>
  <c r="BE493"/>
  <c r="T493"/>
  <c r="R493"/>
  <c r="P493"/>
  <c r="BI488"/>
  <c r="BH488"/>
  <c r="BG488"/>
  <c r="BE488"/>
  <c r="T488"/>
  <c r="R488"/>
  <c r="P488"/>
  <c r="BI486"/>
  <c r="BH486"/>
  <c r="BG486"/>
  <c r="BE486"/>
  <c r="T486"/>
  <c r="R486"/>
  <c r="P486"/>
  <c r="BI484"/>
  <c r="BH484"/>
  <c r="BG484"/>
  <c r="BE484"/>
  <c r="T484"/>
  <c r="R484"/>
  <c r="P484"/>
  <c r="BI483"/>
  <c r="BH483"/>
  <c r="BG483"/>
  <c r="BE483"/>
  <c r="T483"/>
  <c r="R483"/>
  <c r="P483"/>
  <c r="BI480"/>
  <c r="BH480"/>
  <c r="BG480"/>
  <c r="BE480"/>
  <c r="T480"/>
  <c r="R480"/>
  <c r="P480"/>
  <c r="BI476"/>
  <c r="BH476"/>
  <c r="BG476"/>
  <c r="BE476"/>
  <c r="T476"/>
  <c r="R476"/>
  <c r="P476"/>
  <c r="BI473"/>
  <c r="BH473"/>
  <c r="BG473"/>
  <c r="BE473"/>
  <c r="T473"/>
  <c r="R473"/>
  <c r="P473"/>
  <c r="BI467"/>
  <c r="BH467"/>
  <c r="BG467"/>
  <c r="BE467"/>
  <c r="T467"/>
  <c r="R467"/>
  <c r="P467"/>
  <c r="BI464"/>
  <c r="BH464"/>
  <c r="BG464"/>
  <c r="BE464"/>
  <c r="T464"/>
  <c r="R464"/>
  <c r="P464"/>
  <c r="BI459"/>
  <c r="BH459"/>
  <c r="BG459"/>
  <c r="BE459"/>
  <c r="T459"/>
  <c r="R459"/>
  <c r="P459"/>
  <c r="BI455"/>
  <c r="BH455"/>
  <c r="BG455"/>
  <c r="BE455"/>
  <c r="T455"/>
  <c r="R455"/>
  <c r="P455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2"/>
  <c r="BH442"/>
  <c r="BG442"/>
  <c r="BE442"/>
  <c r="T442"/>
  <c r="T441"/>
  <c r="R442"/>
  <c r="R441"/>
  <c r="P442"/>
  <c r="P441"/>
  <c r="BI440"/>
  <c r="BH440"/>
  <c r="BG440"/>
  <c r="BE440"/>
  <c r="T440"/>
  <c r="R440"/>
  <c r="P440"/>
  <c r="BI439"/>
  <c r="BH439"/>
  <c r="BG439"/>
  <c r="BE439"/>
  <c r="T439"/>
  <c r="R439"/>
  <c r="P439"/>
  <c r="BI435"/>
  <c r="BH435"/>
  <c r="BG435"/>
  <c r="BE435"/>
  <c r="T435"/>
  <c r="R435"/>
  <c r="P435"/>
  <c r="BI432"/>
  <c r="BH432"/>
  <c r="BG432"/>
  <c r="BE432"/>
  <c r="T432"/>
  <c r="R432"/>
  <c r="P432"/>
  <c r="BI428"/>
  <c r="BH428"/>
  <c r="BG428"/>
  <c r="BE428"/>
  <c r="T428"/>
  <c r="R428"/>
  <c r="P428"/>
  <c r="BI423"/>
  <c r="BH423"/>
  <c r="BG423"/>
  <c r="BE423"/>
  <c r="T423"/>
  <c r="R423"/>
  <c r="P423"/>
  <c r="BI419"/>
  <c r="BH419"/>
  <c r="BG419"/>
  <c r="BE419"/>
  <c r="T419"/>
  <c r="R419"/>
  <c r="P419"/>
  <c r="BI415"/>
  <c r="BH415"/>
  <c r="BG415"/>
  <c r="BE415"/>
  <c r="T415"/>
  <c r="R415"/>
  <c r="P415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0"/>
  <c r="BH400"/>
  <c r="BG400"/>
  <c r="BE400"/>
  <c r="T400"/>
  <c r="R400"/>
  <c r="P400"/>
  <c r="BI398"/>
  <c r="BH398"/>
  <c r="BG398"/>
  <c r="BE398"/>
  <c r="T398"/>
  <c r="R398"/>
  <c r="P398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68"/>
  <c r="BH368"/>
  <c r="BG368"/>
  <c r="BE368"/>
  <c r="T368"/>
  <c r="T367"/>
  <c r="R368"/>
  <c r="R367"/>
  <c r="P368"/>
  <c r="P367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5"/>
  <c r="BH355"/>
  <c r="BG355"/>
  <c r="BE355"/>
  <c r="T355"/>
  <c r="R355"/>
  <c r="P355"/>
  <c r="BI351"/>
  <c r="BH351"/>
  <c r="BG351"/>
  <c r="BE351"/>
  <c r="T351"/>
  <c r="R351"/>
  <c r="P351"/>
  <c r="BI349"/>
  <c r="BH349"/>
  <c r="BG349"/>
  <c r="BE349"/>
  <c r="T349"/>
  <c r="R349"/>
  <c r="P349"/>
  <c r="BI345"/>
  <c r="BH345"/>
  <c r="BG345"/>
  <c r="BE345"/>
  <c r="T345"/>
  <c r="R345"/>
  <c r="P345"/>
  <c r="BI339"/>
  <c r="BH339"/>
  <c r="BG339"/>
  <c r="BE339"/>
  <c r="T339"/>
  <c r="R339"/>
  <c r="P339"/>
  <c r="BI337"/>
  <c r="BH337"/>
  <c r="BG337"/>
  <c r="BE337"/>
  <c r="T337"/>
  <c r="R337"/>
  <c r="P337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3"/>
  <c r="BH323"/>
  <c r="BG323"/>
  <c r="BE323"/>
  <c r="T323"/>
  <c r="R323"/>
  <c r="P323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0"/>
  <c r="BH310"/>
  <c r="BG310"/>
  <c r="BE310"/>
  <c r="T310"/>
  <c r="R310"/>
  <c r="P310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T240"/>
  <c r="R241"/>
  <c r="R240"/>
  <c r="P241"/>
  <c r="P240"/>
  <c r="BI235"/>
  <c r="BH235"/>
  <c r="BG235"/>
  <c r="BE235"/>
  <c r="T235"/>
  <c r="R235"/>
  <c r="P235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2"/>
  <c r="BH222"/>
  <c r="BG222"/>
  <c r="BE222"/>
  <c r="T222"/>
  <c r="R222"/>
  <c r="P222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3"/>
  <c r="BH183"/>
  <c r="BG183"/>
  <c r="BE183"/>
  <c r="T183"/>
  <c r="R183"/>
  <c r="P183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91"/>
  <c r="J20"/>
  <c r="J18"/>
  <c r="E18"/>
  <c r="F140"/>
  <c r="J17"/>
  <c r="J12"/>
  <c r="J137"/>
  <c r="E7"/>
  <c r="E133"/>
  <c i="1" r="L90"/>
  <c r="AM90"/>
  <c r="AM89"/>
  <c r="L89"/>
  <c r="AM87"/>
  <c r="L87"/>
  <c r="L85"/>
  <c r="L84"/>
  <c i="2" r="J273"/>
  <c r="J253"/>
  <c r="BK228"/>
  <c r="J187"/>
  <c r="BK164"/>
  <c r="J146"/>
  <c r="J565"/>
  <c r="BK525"/>
  <c r="J488"/>
  <c r="BK464"/>
  <c r="J446"/>
  <c r="BK428"/>
  <c r="BK392"/>
  <c r="BK380"/>
  <c r="J362"/>
  <c r="J332"/>
  <c r="J315"/>
  <c r="J298"/>
  <c r="BK286"/>
  <c r="BK275"/>
  <c r="J259"/>
  <c r="J247"/>
  <c r="BK227"/>
  <c r="J214"/>
  <c r="BK178"/>
  <c r="J153"/>
  <c r="BK536"/>
  <c r="BK500"/>
  <c r="J484"/>
  <c r="J464"/>
  <c r="J439"/>
  <c r="J406"/>
  <c r="BK366"/>
  <c r="J357"/>
  <c r="BK334"/>
  <c r="BK313"/>
  <c r="BK290"/>
  <c r="J263"/>
  <c r="J235"/>
  <c r="J210"/>
  <c r="J201"/>
  <c r="J164"/>
  <c r="BK530"/>
  <c r="J513"/>
  <c r="J497"/>
  <c r="J486"/>
  <c r="J473"/>
  <c r="BK442"/>
  <c r="J419"/>
  <c r="J412"/>
  <c r="BK406"/>
  <c r="J390"/>
  <c r="BK372"/>
  <c r="BK358"/>
  <c r="BK345"/>
  <c r="BK315"/>
  <c r="BK296"/>
  <c r="BK284"/>
  <c r="BK266"/>
  <c r="BK250"/>
  <c r="J227"/>
  <c r="BK203"/>
  <c r="BK160"/>
  <c r="BK558"/>
  <c r="BK543"/>
  <c r="J511"/>
  <c r="BK502"/>
  <c r="J467"/>
  <c r="BK423"/>
  <c r="J410"/>
  <c r="J394"/>
  <c r="BK378"/>
  <c r="J366"/>
  <c r="BK351"/>
  <c r="J302"/>
  <c r="BK288"/>
  <c r="BK283"/>
  <c r="BK271"/>
  <c r="BK263"/>
  <c r="BK247"/>
  <c r="BK218"/>
  <c r="J183"/>
  <c r="J162"/>
  <c r="BK568"/>
  <c r="J536"/>
  <c r="J502"/>
  <c r="J483"/>
  <c r="BK448"/>
  <c r="J432"/>
  <c r="J388"/>
  <c r="BK364"/>
  <c r="J339"/>
  <c r="J330"/>
  <c r="BK310"/>
  <c r="J296"/>
  <c r="J290"/>
  <c r="BK279"/>
  <c r="J257"/>
  <c r="J244"/>
  <c r="BK222"/>
  <c r="J191"/>
  <c r="J166"/>
  <c r="BK553"/>
  <c r="BK510"/>
  <c r="J480"/>
  <c r="BK446"/>
  <c r="J415"/>
  <c r="J374"/>
  <c r="J349"/>
  <c r="BK323"/>
  <c r="BK306"/>
  <c r="J269"/>
  <c r="J241"/>
  <c r="J229"/>
  <c r="J203"/>
  <c r="BK166"/>
  <c r="J150"/>
  <c r="J522"/>
  <c r="J500"/>
  <c r="BK488"/>
  <c r="J476"/>
  <c r="J450"/>
  <c r="J440"/>
  <c r="J423"/>
  <c r="J413"/>
  <c r="J408"/>
  <c r="BK394"/>
  <c r="BK384"/>
  <c r="J378"/>
  <c r="BK360"/>
  <c r="BK349"/>
  <c r="BK337"/>
  <c r="J310"/>
  <c r="BK292"/>
  <c r="BK277"/>
  <c r="BK269"/>
  <c r="BK259"/>
  <c r="BK229"/>
  <c r="BK210"/>
  <c r="BK183"/>
  <c r="J168"/>
  <c r="BK153"/>
  <c r="J553"/>
  <c r="BK513"/>
  <c r="BK506"/>
  <c r="BK476"/>
  <c r="J455"/>
  <c r="BK435"/>
  <c r="BK413"/>
  <c r="J404"/>
  <c r="J398"/>
  <c r="BK386"/>
  <c r="J368"/>
  <c r="J355"/>
  <c r="BK332"/>
  <c r="J286"/>
  <c r="J275"/>
  <c r="J268"/>
  <c r="BK261"/>
  <c r="BK231"/>
  <c r="BK191"/>
  <c r="BK174"/>
  <c r="BK150"/>
  <c r="J558"/>
  <c r="BK522"/>
  <c r="J493"/>
  <c r="BK467"/>
  <c r="BK455"/>
  <c r="BK439"/>
  <c r="BK404"/>
  <c r="J384"/>
  <c r="BK374"/>
  <c r="BK357"/>
  <c r="J323"/>
  <c r="J304"/>
  <c r="J292"/>
  <c r="J283"/>
  <c r="BK268"/>
  <c r="BK253"/>
  <c r="J228"/>
  <c r="BK205"/>
  <c r="BK170"/>
  <c r="BK146"/>
  <c r="J525"/>
  <c r="BK495"/>
  <c r="BK483"/>
  <c r="J459"/>
  <c r="BK432"/>
  <c r="BK398"/>
  <c r="J372"/>
  <c r="J358"/>
  <c r="J345"/>
  <c r="J317"/>
  <c r="BK298"/>
  <c r="J256"/>
  <c r="J231"/>
  <c r="J205"/>
  <c r="J170"/>
  <c r="J155"/>
  <c r="J546"/>
  <c r="BK511"/>
  <c r="J495"/>
  <c r="BK484"/>
  <c r="J448"/>
  <c r="J435"/>
  <c r="BK415"/>
  <c r="BK410"/>
  <c r="BK400"/>
  <c r="BK388"/>
  <c r="J380"/>
  <c r="BK368"/>
  <c r="BK355"/>
  <c r="BK339"/>
  <c r="J313"/>
  <c r="J306"/>
  <c r="J288"/>
  <c r="J271"/>
  <c r="J261"/>
  <c r="BK244"/>
  <c r="BK214"/>
  <c r="BK189"/>
  <c r="J174"/>
  <c r="BK155"/>
  <c r="J568"/>
  <c r="BK546"/>
  <c r="J530"/>
  <c r="J510"/>
  <c r="BK493"/>
  <c r="J442"/>
  <c r="BK419"/>
  <c r="BK412"/>
  <c r="J400"/>
  <c r="BK390"/>
  <c r="BK376"/>
  <c r="J364"/>
  <c r="J337"/>
  <c r="J294"/>
  <c r="J277"/>
  <c r="J266"/>
  <c r="BK257"/>
  <c r="BK235"/>
  <c r="BK201"/>
  <c r="J178"/>
  <c r="J160"/>
  <c i="1" r="AS94"/>
  <c i="2" r="J543"/>
  <c r="BK497"/>
  <c r="BK480"/>
  <c r="BK459"/>
  <c r="BK440"/>
  <c r="BK408"/>
  <c r="J386"/>
  <c r="J376"/>
  <c r="J360"/>
  <c r="J334"/>
  <c r="BK317"/>
  <c r="BK302"/>
  <c r="BK294"/>
  <c r="J284"/>
  <c r="BK273"/>
  <c r="BK256"/>
  <c r="BK241"/>
  <c r="J218"/>
  <c r="BK187"/>
  <c r="BK168"/>
  <c r="BK565"/>
  <c r="J506"/>
  <c r="BK486"/>
  <c r="BK473"/>
  <c r="BK450"/>
  <c r="J428"/>
  <c r="J392"/>
  <c r="BK362"/>
  <c r="J351"/>
  <c r="BK330"/>
  <c r="BK304"/>
  <c r="J279"/>
  <c r="J250"/>
  <c r="J222"/>
  <c r="J189"/>
  <c r="BK162"/>
  <c l="1" r="T159"/>
  <c r="P145"/>
  <c r="T145"/>
  <c r="R159"/>
  <c r="R200"/>
  <c r="P226"/>
  <c r="BK243"/>
  <c r="T243"/>
  <c r="T258"/>
  <c r="R270"/>
  <c r="P285"/>
  <c r="BK312"/>
  <c r="J312"/>
  <c r="J108"/>
  <c r="T312"/>
  <c r="BK338"/>
  <c r="J338"/>
  <c r="J110"/>
  <c r="R338"/>
  <c r="R359"/>
  <c r="BK371"/>
  <c r="J371"/>
  <c r="J113"/>
  <c r="R371"/>
  <c r="R414"/>
  <c r="BK445"/>
  <c r="J445"/>
  <c r="J116"/>
  <c r="T445"/>
  <c r="T485"/>
  <c r="R512"/>
  <c r="BK145"/>
  <c r="J145"/>
  <c r="J98"/>
  <c r="R145"/>
  <c r="P159"/>
  <c r="P200"/>
  <c r="BK226"/>
  <c r="J226"/>
  <c r="J101"/>
  <c r="R226"/>
  <c r="P243"/>
  <c r="BK258"/>
  <c r="J258"/>
  <c r="J105"/>
  <c r="R258"/>
  <c r="P270"/>
  <c r="T270"/>
  <c r="R285"/>
  <c r="P312"/>
  <c r="BK331"/>
  <c r="J331"/>
  <c r="J109"/>
  <c r="R331"/>
  <c r="P338"/>
  <c r="BK359"/>
  <c r="J359"/>
  <c r="J111"/>
  <c r="T359"/>
  <c r="T371"/>
  <c r="P414"/>
  <c r="P445"/>
  <c r="BK485"/>
  <c r="J485"/>
  <c r="J117"/>
  <c r="R485"/>
  <c r="P512"/>
  <c r="BK524"/>
  <c r="J524"/>
  <c r="J119"/>
  <c r="R524"/>
  <c r="BK159"/>
  <c r="J159"/>
  <c r="J99"/>
  <c r="BK200"/>
  <c r="J200"/>
  <c r="J100"/>
  <c r="T200"/>
  <c r="T226"/>
  <c r="R243"/>
  <c r="P258"/>
  <c r="BK270"/>
  <c r="J270"/>
  <c r="J106"/>
  <c r="BK285"/>
  <c r="J285"/>
  <c r="J107"/>
  <c r="T285"/>
  <c r="R312"/>
  <c r="P331"/>
  <c r="T331"/>
  <c r="T338"/>
  <c r="P359"/>
  <c r="P371"/>
  <c r="BK414"/>
  <c r="J414"/>
  <c r="J114"/>
  <c r="T414"/>
  <c r="R445"/>
  <c r="P485"/>
  <c r="BK512"/>
  <c r="J512"/>
  <c r="J118"/>
  <c r="T512"/>
  <c r="P524"/>
  <c r="T524"/>
  <c r="BK569"/>
  <c r="J569"/>
  <c r="J123"/>
  <c r="BK240"/>
  <c r="J240"/>
  <c r="J102"/>
  <c r="BK441"/>
  <c r="J441"/>
  <c r="J115"/>
  <c r="BK367"/>
  <c r="J367"/>
  <c r="J112"/>
  <c r="BK564"/>
  <c r="J564"/>
  <c r="J121"/>
  <c r="BK567"/>
  <c r="J567"/>
  <c r="J122"/>
  <c r="E85"/>
  <c r="J89"/>
  <c r="F92"/>
  <c r="BF146"/>
  <c r="BF168"/>
  <c r="BF187"/>
  <c r="BF201"/>
  <c r="BF203"/>
  <c r="BF218"/>
  <c r="BF235"/>
  <c r="BF253"/>
  <c r="BF261"/>
  <c r="BF277"/>
  <c r="BF296"/>
  <c r="BF298"/>
  <c r="BF310"/>
  <c r="BF315"/>
  <c r="BF317"/>
  <c r="BF332"/>
  <c r="BF339"/>
  <c r="BF345"/>
  <c r="BF349"/>
  <c r="BF355"/>
  <c r="BF360"/>
  <c r="BF368"/>
  <c r="BF376"/>
  <c r="BF388"/>
  <c r="BF390"/>
  <c r="BF392"/>
  <c r="BF404"/>
  <c r="BF413"/>
  <c r="BF428"/>
  <c r="BF435"/>
  <c r="BF442"/>
  <c r="BF455"/>
  <c r="BF459"/>
  <c r="BF476"/>
  <c r="BF483"/>
  <c r="BF522"/>
  <c r="BF558"/>
  <c r="BF568"/>
  <c r="J92"/>
  <c r="J139"/>
  <c r="BF164"/>
  <c r="BF189"/>
  <c r="BF205"/>
  <c r="BF210"/>
  <c r="BF222"/>
  <c r="BF227"/>
  <c r="BF244"/>
  <c r="BF256"/>
  <c r="BF257"/>
  <c r="BF283"/>
  <c r="BF288"/>
  <c r="BF290"/>
  <c r="BF294"/>
  <c r="BF302"/>
  <c r="BF306"/>
  <c r="BF330"/>
  <c r="BF337"/>
  <c r="BF358"/>
  <c r="BF372"/>
  <c r="BF374"/>
  <c r="BF380"/>
  <c r="BF386"/>
  <c r="BF394"/>
  <c r="BF412"/>
  <c r="BF423"/>
  <c r="BF450"/>
  <c r="BF480"/>
  <c r="BF486"/>
  <c r="BF488"/>
  <c r="BF493"/>
  <c r="BF500"/>
  <c r="BF506"/>
  <c r="BF525"/>
  <c r="BF530"/>
  <c r="BF553"/>
  <c r="BF155"/>
  <c r="BF160"/>
  <c r="BF162"/>
  <c r="BF174"/>
  <c r="BF178"/>
  <c r="BF183"/>
  <c r="BF229"/>
  <c r="BF231"/>
  <c r="BF250"/>
  <c r="BF266"/>
  <c r="BF268"/>
  <c r="BF271"/>
  <c r="BF273"/>
  <c r="BF275"/>
  <c r="BF279"/>
  <c r="BF284"/>
  <c r="BF292"/>
  <c r="BF323"/>
  <c r="BF351"/>
  <c r="BF357"/>
  <c r="BF362"/>
  <c r="BF364"/>
  <c r="BF366"/>
  <c r="BF384"/>
  <c r="BF398"/>
  <c r="BF400"/>
  <c r="BF408"/>
  <c r="BF432"/>
  <c r="BF440"/>
  <c r="BF464"/>
  <c r="BF484"/>
  <c r="BF510"/>
  <c r="BF546"/>
  <c r="BF565"/>
  <c r="BF150"/>
  <c r="BF153"/>
  <c r="BF166"/>
  <c r="BF170"/>
  <c r="BF191"/>
  <c r="BF214"/>
  <c r="BF228"/>
  <c r="BF241"/>
  <c r="BF247"/>
  <c r="BF259"/>
  <c r="BF263"/>
  <c r="BF269"/>
  <c r="BF286"/>
  <c r="BF304"/>
  <c r="BF313"/>
  <c r="BF334"/>
  <c r="BF378"/>
  <c r="BF406"/>
  <c r="BF410"/>
  <c r="BF415"/>
  <c r="BF419"/>
  <c r="BF439"/>
  <c r="BF446"/>
  <c r="BF448"/>
  <c r="BF467"/>
  <c r="BF473"/>
  <c r="BF495"/>
  <c r="BF497"/>
  <c r="BF502"/>
  <c r="BF511"/>
  <c r="BF513"/>
  <c r="BF536"/>
  <c r="BF543"/>
  <c r="J33"/>
  <c i="1" r="AV95"/>
  <c i="2" r="F33"/>
  <c i="1" r="AZ95"/>
  <c r="AZ94"/>
  <c r="AV94"/>
  <c r="AK29"/>
  <c i="2" r="F37"/>
  <c i="1" r="BD95"/>
  <c r="BD94"/>
  <c r="W33"/>
  <c i="2" r="F36"/>
  <c i="1" r="BC95"/>
  <c r="BC94"/>
  <c r="AY94"/>
  <c i="2" r="F35"/>
  <c i="1" r="BB95"/>
  <c r="BB94"/>
  <c r="W31"/>
  <c i="2" l="1" r="R242"/>
  <c r="T144"/>
  <c r="R144"/>
  <c r="R143"/>
  <c r="BK242"/>
  <c r="J242"/>
  <c r="J103"/>
  <c r="P144"/>
  <c r="P242"/>
  <c r="T242"/>
  <c r="J243"/>
  <c r="J104"/>
  <c r="BK144"/>
  <c r="BK143"/>
  <c r="J143"/>
  <c r="J96"/>
  <c r="BK563"/>
  <c r="J563"/>
  <c r="J120"/>
  <c i="1" r="W32"/>
  <c i="2" r="F34"/>
  <c i="1" r="BA95"/>
  <c r="BA94"/>
  <c r="W30"/>
  <c r="W29"/>
  <c r="AX94"/>
  <c i="2" r="J34"/>
  <c i="1" r="AW95"/>
  <c r="AT95"/>
  <c i="2" l="1" r="P143"/>
  <c i="1" r="AU95"/>
  <c i="2" r="T143"/>
  <c r="J144"/>
  <c r="J97"/>
  <c i="1" r="AU94"/>
  <c i="2" r="J30"/>
  <c i="1" r="AG95"/>
  <c r="AG94"/>
  <c r="AK26"/>
  <c r="AW94"/>
  <c r="AK30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<sst xmlns="http://schemas.openxmlformats.org/spreadsheetml/2006/main">
  <si>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</si>
  <si>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</si>
  <si>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</si>
  <si>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</si>
  <si>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</si>
  <si>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{7e5fa87e-587d-4583-8d4d-36dc55c59536}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</si>
  <si>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</si>
  <si>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</si>
  <si>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</si>
  <si>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</si>
  <si>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</si>
  <si>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</si>
  <si>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</si>
  <si>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</si>
  <si>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</si>
  <si>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</si>
  <si>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</si>
  <si>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11_230601</t>
  </si>
  <si>
    <t>KSO:</t>
  </si>
  <si>
    <t>CC-CZ:</t>
  </si>
  <si>
    <t>Místo:</t>
  </si>
  <si>
    <t>Jáchymovská 1, Ostrov 363 01</t>
  </si>
  <si>
    <t>Datum:</t>
  </si>
  <si>
    <t>28. 6. 2023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</si>
  <si>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</si>
  <si>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</si>
  <si>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</si>
  <si>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</si>
  <si>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</si>
  <si>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</si>
  <si>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</si>
  <si>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</si>
  <si>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</si>
  <si>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</si>
  <si>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</si>
  <si>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</si>
  <si>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</si>
  <si>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</si>
  <si>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</si>
  <si>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</si>
  <si>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</si>
  <si>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</si>
  <si>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</si>
  <si>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</si>
  <si>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</si>
  <si>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</si>
  <si>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</si>
  <si>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</si>
  <si>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</si>
  <si>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</si>
  <si>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</si>
  <si>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</si>
  <si>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</si>
  <si>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</si>
  <si>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</si>
  <si>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</si>
  <si>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</si>
  <si>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</si>
  <si>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</si>
  <si>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</si>
  <si>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</si>
  <si>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</si>
  <si>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</si>
  <si>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</si>
  <si>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</si>
  <si>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</si>
  <si>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</si>
  <si>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</si>
  <si>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</si>
  <si>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</si>
  <si>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</si>
  <si>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</si>
  <si>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</si>
  <si>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</si>
  <si>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</si>
  <si>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</si>
  <si>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</si>
  <si>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</si>
  <si>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</si>
  <si>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</si>
  <si>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</si>
  <si>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</si>
  <si>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</si>
  <si>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860</t>
  </si>
  <si>
    <t>Udržovací práce bytu č. 5</t>
  </si>
  <si>
    <t>STA</t>
  </si>
  <si>
    <t>1</t>
  </si>
  <si>
    <t>{e7946c2b-2f93-4c88-90e2-898f02be4da0}</t>
  </si>
  <si>
    <t>PA</t>
  </si>
  <si>
    <t>Plocha parket</t>
  </si>
  <si>
    <t>m2</t>
  </si>
  <si>
    <t>36,48</t>
  </si>
  <si>
    <t>3</t>
  </si>
  <si>
    <t>PO</t>
  </si>
  <si>
    <t>Plocha obkladu</t>
  </si>
  <si>
    <t>22,68</t>
  </si>
  <si>
    <t>KRYCÍ LIST SOUPISU PRACÍ</t>
  </si>
  <si>
    <t>PP</t>
  </si>
  <si>
    <t>Plocha podlahy</t>
  </si>
  <si>
    <t>61,12</t>
  </si>
  <si>
    <t>PS</t>
  </si>
  <si>
    <t>Plocha stěn</t>
  </si>
  <si>
    <t>161,308</t>
  </si>
  <si>
    <t>Objekt:</t>
  </si>
  <si>
    <t>Hlavní 860 - Udržovací práce bytu č. 5</t>
  </si>
  <si>
    <t>Hlavní 860,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</si>
  <si>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</si>
  <si>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</si>
  <si>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</si>
  <si>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</si>
  <si>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</si>
  <si>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</si>
  <si>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</si>
  <si>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</si>
  <si>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</si>
  <si>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</si>
  <si>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</si>
  <si>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</si>
  <si>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</si>
  <si>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</si>
  <si>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</si>
  <si>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</si>
  <si>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</si>
  <si>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</si>
  <si>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</si>
  <si>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</si>
  <si>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</si>
  <si>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</si>
  <si>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</si>
  <si>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</si>
  <si>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</si>
  <si>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</si>
  <si>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</si>
  <si>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</si>
  <si>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</si>
  <si>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</si>
  <si>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</si>
  <si>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</si>
  <si>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</si>
  <si>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</si>
  <si>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</si>
  <si>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</si>
  <si>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</si>
  <si>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</si>
  <si>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</si>
  <si>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</si>
  <si>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</si>
  <si>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</si>
  <si>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</si>
  <si>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</si>
  <si>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</si>
  <si>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</si>
  <si>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</si>
  <si>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</si>
  <si>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</si>
  <si>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</si>
  <si>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</si>
  <si>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</si>
  <si>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</si>
  <si>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</si>
  <si>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</si>
  <si>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</si>
  <si>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1,0*2,5-0,6*0,6</t>
  </si>
  <si>
    <t>"pro rozvody kuchyň" 1,0*2,5-0,6*0,6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</si>
  <si>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</si>
  <si>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</si>
  <si>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</si>
  <si>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</si>
  <si>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</si>
  <si>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</si>
  <si>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</si>
  <si>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</si>
  <si>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</si>
  <si>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</si>
  <si>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</si>
  <si>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</si>
  <si>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</si>
  <si>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</si>
  <si>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</si>
  <si>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</si>
  <si>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</si>
  <si>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</si>
  <si>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</si>
  <si>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2105420202</t>
  </si>
  <si>
    <t>611142001</t>
  </si>
  <si>
    <t>Potažení vnitřních stropů sklovláknitým pletivem vtlačeným do tenkovrstvé hmoty</t>
  </si>
  <si>
    <t>-897114571</t>
  </si>
  <si>
    <t>7</t>
  </si>
  <si>
    <t>611311131</t>
  </si>
  <si>
    <t>Potažení vnitřních rovných stropů vápenným štukem tloušťky do 3 mm</t>
  </si>
  <si>
    <t>-1237255638</t>
  </si>
  <si>
    <t>8</t>
  </si>
  <si>
    <t>612131121</t>
  </si>
  <si>
    <t>Penetrační disperzní nátěr vnitřních stěn nanášený ručně</t>
  </si>
  <si>
    <t>838732744</t>
  </si>
  <si>
    <t>9</t>
  </si>
  <si>
    <t>612142001</t>
  </si>
  <si>
    <t>Potažení vnitřních stěn sklovláknitým pletivem vtlačeným do tenkovrstvé hmoty</t>
  </si>
  <si>
    <t>1922749595</t>
  </si>
  <si>
    <t>10</t>
  </si>
  <si>
    <t>612311131</t>
  </si>
  <si>
    <t>Potažení vnitřních stěn vápenným štukem tloušťky do 3 mm</t>
  </si>
  <si>
    <t>-1791255020</t>
  </si>
  <si>
    <t>-PO</t>
  </si>
  <si>
    <t>11</t>
  </si>
  <si>
    <t>612321121</t>
  </si>
  <si>
    <t>Vápenocementová omítka hladká jednovrstvá vnitřních stěn nanášená ručně</t>
  </si>
  <si>
    <t>-823289001</t>
  </si>
  <si>
    <t>"koupelna" 2,5*(1,8+1,8+1,8+1,8)-(0,6*2,0)</t>
  </si>
  <si>
    <t>"WC, okno neodečteno, výměra se použije na ostění" 2,5*(0,9+0,9+1,2+1,2)-(0,6*2,0)</t>
  </si>
  <si>
    <t>12</t>
  </si>
  <si>
    <t>612325101</t>
  </si>
  <si>
    <t>Vápenocementová hrubá omítka rýh ve stěnách šířky do 150 mm</t>
  </si>
  <si>
    <t>435660718</t>
  </si>
  <si>
    <t>"721 odhad" 10*0,1</t>
  </si>
  <si>
    <t>"722 odhad" 10*0,1</t>
  </si>
  <si>
    <t>"chodba po kanalizace" 1,6*0,2</t>
  </si>
  <si>
    <t>13</t>
  </si>
  <si>
    <t>631312141</t>
  </si>
  <si>
    <t>Doplnění rýh v dosavadních mazaninách betonem prostým</t>
  </si>
  <si>
    <t>m3</t>
  </si>
  <si>
    <t>269329506</t>
  </si>
  <si>
    <t xml:space="preserve">"rozvody v chodbě" </t>
  </si>
  <si>
    <t>0,1*0,1*(1,8+1,3)</t>
  </si>
  <si>
    <t>14</t>
  </si>
  <si>
    <t>632441114</t>
  </si>
  <si>
    <t>Potěr anhydritový samonivelační tl do 50 mm ze suchých směsí</t>
  </si>
  <si>
    <t>34367857</t>
  </si>
  <si>
    <t>632481213</t>
  </si>
  <si>
    <t>Separační vrstva z PE fólie</t>
  </si>
  <si>
    <t>1687664472</t>
  </si>
  <si>
    <t>16</t>
  </si>
  <si>
    <t>634112113</t>
  </si>
  <si>
    <t>Obvodová dilatace podlahovým páskem z pěnového PE mezi stěnou a mazaninou nebo potěrem v 80 mm</t>
  </si>
  <si>
    <t>m</t>
  </si>
  <si>
    <t>-1943492682</t>
  </si>
  <si>
    <t>"kuchyň" 4,2+2,5+4,2+2,5</t>
  </si>
  <si>
    <t>"ob.pokoj" 4,8+4,8+4,0+4,0</t>
  </si>
  <si>
    <t>"pokoj" 4,8+4,8+3,6+3,6</t>
  </si>
  <si>
    <t>"chodba" 4,1+4,1+3,6+3,6</t>
  </si>
  <si>
    <t>"komora" 0,9+0,9+1,2+1,2</t>
  </si>
  <si>
    <t>"koupelna" 1,8+1,8+1,8+1,8</t>
  </si>
  <si>
    <t>"WC" 0,9+0,9+1,2+1,2</t>
  </si>
  <si>
    <t>Ostatní konstrukce a práce-bourání</t>
  </si>
  <si>
    <t>17</t>
  </si>
  <si>
    <t>952901111.1</t>
  </si>
  <si>
    <t>Vyčištění budov bytové a občanské výstavby při výšce podlaží do 4 m</t>
  </si>
  <si>
    <t>1970561752</t>
  </si>
  <si>
    <t>18</t>
  </si>
  <si>
    <t>962081131</t>
  </si>
  <si>
    <t>Bourání příček ze skleněných tvárnic tl do 100 mm</t>
  </si>
  <si>
    <t>1316552259</t>
  </si>
  <si>
    <t>"koupelna" 0,4*0,7</t>
  </si>
  <si>
    <t>19</t>
  </si>
  <si>
    <t>965042141</t>
  </si>
  <si>
    <t>Bourání podkladů pod dlažby nebo mazanin betonových nebo z litého asfaltu tl do 100 mm pl přes 4 m2</t>
  </si>
  <si>
    <t>-1778073034</t>
  </si>
  <si>
    <t>PP*0,05</t>
  </si>
  <si>
    <t>"ob.pokoj" -4,8*4,0*0,05</t>
  </si>
  <si>
    <t>"pokoj" -4,8*3,6*0,05</t>
  </si>
  <si>
    <t>20</t>
  </si>
  <si>
    <t>968072455</t>
  </si>
  <si>
    <t>Vybourání kovových dveřních zárubní pl do 2 m2</t>
  </si>
  <si>
    <t>1266391960</t>
  </si>
  <si>
    <t>"80" 0,8*2,0*4</t>
  </si>
  <si>
    <t>"60" 0,6*2,0*3</t>
  </si>
  <si>
    <t>Souče</t>
  </si>
  <si>
    <t>971033631</t>
  </si>
  <si>
    <t>Vybourání otvorů ve zdivu cihelném pl do 4 m2 na MVC nebo MV tl do 150 mm</t>
  </si>
  <si>
    <t>2004396107</t>
  </si>
  <si>
    <t>"pro rozvody" 1,0*2,5</t>
  </si>
  <si>
    <t>"kuchyň pro rozvody" 1,0*2,5</t>
  </si>
  <si>
    <t>22</t>
  </si>
  <si>
    <t>974031132</t>
  </si>
  <si>
    <t>Vysekání rýh ve zdivu cihelném hl do 50 mm š do 70 mm</t>
  </si>
  <si>
    <t>1599767449</t>
  </si>
  <si>
    <t>"721 odhad" 10,0</t>
  </si>
  <si>
    <t>"722 odhad" 10,0</t>
  </si>
  <si>
    <t>23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</si>
  <si>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</si>
  <si>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</si>
  <si>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</si>
  <si>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</si>
  <si>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</si>
  <si>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24</t>
  </si>
  <si>
    <t>997013113</t>
  </si>
  <si>
    <t>Vnitrostaveništní doprava suti a vybouraných hmot pro budovy v přes 9 do 12 m s použitím mechanizace</t>
  </si>
  <si>
    <t>t</t>
  </si>
  <si>
    <t>1409466870</t>
  </si>
  <si>
    <t>25</t>
  </si>
  <si>
    <t>997013511</t>
  </si>
  <si>
    <t>Odvoz suti a vybouraných hmot z meziskládky na skládku do 1 km s naložením a se složením</t>
  </si>
  <si>
    <t>-1915579295</t>
  </si>
  <si>
    <t>26</t>
  </si>
  <si>
    <t>997013509</t>
  </si>
  <si>
    <t>Příplatek k odvozu suti a vybouraných hmot na skládku ZKD 1 km přes 1 km</t>
  </si>
  <si>
    <t>999539897</t>
  </si>
  <si>
    <t>16,044*5 'Přepočtené koeficientem množství</t>
  </si>
  <si>
    <t>27</t>
  </si>
  <si>
    <t>997013631</t>
  </si>
  <si>
    <t>Poplatek za uložení na skládce (skládkovné) stavebního odpadu směsného kód odpadu 17 09 04</t>
  </si>
  <si>
    <t>1727981992</t>
  </si>
  <si>
    <t>16,0044</t>
  </si>
  <si>
    <t>-1,75</t>
  </si>
  <si>
    <t>28</t>
  </si>
  <si>
    <t>997013811</t>
  </si>
  <si>
    <t>Poplatek za uložení na skládce (skládkovné) stavebního odpadu dřevěného kód odpadu 17 02 01</t>
  </si>
  <si>
    <t>1612589640</t>
  </si>
  <si>
    <t>"762" 0,657</t>
  </si>
  <si>
    <t>"766" 0,181</t>
  </si>
  <si>
    <t>"775" 0,912</t>
  </si>
  <si>
    <t>998</t>
  </si>
  <si>
    <t>Přesun hmot</t>
  </si>
  <si>
    <t>29</t>
  </si>
  <si>
    <t>998018002</t>
  </si>
  <si>
    <t>Přesun hmot ruční pro budovy v přes 6 do 12 m</t>
  </si>
  <si>
    <t>-410921013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</si>
  <si>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</si>
  <si>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</si>
  <si>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</si>
  <si>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</si>
  <si>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</si>
  <si>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</si>
  <si>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suchých tl do 100 mm</t>
  </si>
  <si>
    <t>-21742800</t>
  </si>
  <si>
    <t>31</t>
  </si>
  <si>
    <t>713121111</t>
  </si>
  <si>
    <t>Montáž izolace tepelné podlah volně kladenými rohožemi, pásy, dílci, deskami 1 vrstva</t>
  </si>
  <si>
    <t>450731627</t>
  </si>
  <si>
    <t>32</t>
  </si>
  <si>
    <t>M</t>
  </si>
  <si>
    <t>28372309</t>
  </si>
  <si>
    <t>deska EPS 100 pro konstrukce s běžným zatížením λ=0,037 tl 100mm</t>
  </si>
  <si>
    <t>-1175847163</t>
  </si>
  <si>
    <t>36,48*1,05 'Přepočtené koeficientem množství</t>
  </si>
  <si>
    <t>33</t>
  </si>
  <si>
    <t>713190813</t>
  </si>
  <si>
    <t>Odstranění tepelné izolace škvárového lože tloušťky do 150 mm</t>
  </si>
  <si>
    <t>-1557688025</t>
  </si>
  <si>
    <t>34</t>
  </si>
  <si>
    <t>998713102</t>
  </si>
  <si>
    <t>Přesun hmot tonážní pro izolace tepelné v objektech v přes 6 do 12 m</t>
  </si>
  <si>
    <t>1775519249</t>
  </si>
  <si>
    <t>35</t>
  </si>
  <si>
    <t>998713181</t>
  </si>
  <si>
    <t>Příplatek k přesunu hmot tonážní 713 prováděný bez použití mechanizace</t>
  </si>
  <si>
    <t>-331591612</t>
  </si>
  <si>
    <t>721</t>
  </si>
  <si>
    <t>Zdravotechnika - vnitřní kanalizace</t>
  </si>
  <si>
    <t>36</t>
  </si>
  <si>
    <t>72100001R</t>
  </si>
  <si>
    <t>Napojení na stávající rozvod kanalizace</t>
  </si>
  <si>
    <t>kpt.</t>
  </si>
  <si>
    <t>116910562</t>
  </si>
  <si>
    <t>37</t>
  </si>
  <si>
    <t>721171803</t>
  </si>
  <si>
    <t>Demontáž potrubí z PVC D do 75</t>
  </si>
  <si>
    <t>1276169677</t>
  </si>
  <si>
    <t>"chodba" 1,0+1,3+1,8</t>
  </si>
  <si>
    <t>38</t>
  </si>
  <si>
    <t>721173706</t>
  </si>
  <si>
    <t>Potrubí kanalizační z PE odpadní DN 100</t>
  </si>
  <si>
    <t>1678995457</t>
  </si>
  <si>
    <t>"odhad"</t>
  </si>
  <si>
    <t>"wc" 1,0</t>
  </si>
  <si>
    <t>39</t>
  </si>
  <si>
    <t>721173723</t>
  </si>
  <si>
    <t>Potrubí kanalizační z PE připojovací DN 50</t>
  </si>
  <si>
    <t>938585879</t>
  </si>
  <si>
    <t>"odhad" 10,0</t>
  </si>
  <si>
    <t>40</t>
  </si>
  <si>
    <t>998721102</t>
  </si>
  <si>
    <t>Přesun hmot tonážní pro vnitřní kanalizace v objektech v přes 6 do 12 m</t>
  </si>
  <si>
    <t>-1615206189</t>
  </si>
  <si>
    <t>41</t>
  </si>
  <si>
    <t>998721181</t>
  </si>
  <si>
    <t>Příplatek k přesunu hmot tonážní 721 prováděný bez použití mechanizace</t>
  </si>
  <si>
    <t>1632624147</t>
  </si>
  <si>
    <t>722</t>
  </si>
  <si>
    <t>Zdravotechnika - vnitřní vodovod</t>
  </si>
  <si>
    <t>42</t>
  </si>
  <si>
    <t>72200001R</t>
  </si>
  <si>
    <t>Přesun vodoměrů</t>
  </si>
  <si>
    <t>-1726375060</t>
  </si>
  <si>
    <t>43</t>
  </si>
  <si>
    <t>722130802</t>
  </si>
  <si>
    <t>Demontáž potrubí ocelové pozinkované závitové DN přes 25 do 40</t>
  </si>
  <si>
    <t>-767068200</t>
  </si>
  <si>
    <t>"chodba" 1,2+1,2+1,3+1,8</t>
  </si>
  <si>
    <t>44</t>
  </si>
  <si>
    <t>722174002</t>
  </si>
  <si>
    <t>Potrubí vodovodní plastové PPR svar polyfúze PN 16 D 20x2,8 mm</t>
  </si>
  <si>
    <t>1011787138</t>
  </si>
  <si>
    <t>"odhad" 10,0*2</t>
  </si>
  <si>
    <t>45</t>
  </si>
  <si>
    <t>722181111</t>
  </si>
  <si>
    <t>Ochrana vodovodního potrubí plstěnými pásy do DN 20 mm</t>
  </si>
  <si>
    <t>-882206337</t>
  </si>
  <si>
    <t>46</t>
  </si>
  <si>
    <t>722240101</t>
  </si>
  <si>
    <t>Ventily plastové PPR přímé DN 20</t>
  </si>
  <si>
    <t>kus</t>
  </si>
  <si>
    <t>272769063</t>
  </si>
  <si>
    <t>"koupelna" 2</t>
  </si>
  <si>
    <t>"kuchyň" 2+1+1</t>
  </si>
  <si>
    <t>47</t>
  </si>
  <si>
    <t>998722102</t>
  </si>
  <si>
    <t>Přesun hmot tonážní pro vnitřní vodovod v objektech v přes 6 do 12 m</t>
  </si>
  <si>
    <t>1764895659</t>
  </si>
  <si>
    <t>48</t>
  </si>
  <si>
    <t>998722181</t>
  </si>
  <si>
    <t>Příplatek k přesunu hmot tonážní 722 prováděný bez použití mechanizace</t>
  </si>
  <si>
    <t>-553236093</t>
  </si>
  <si>
    <t>725</t>
  </si>
  <si>
    <t>Zdravotechnika - zařizovací předměty</t>
  </si>
  <si>
    <t>49</t>
  </si>
  <si>
    <t>725110811</t>
  </si>
  <si>
    <t>Demontáž klozetů splachovací s nádrží</t>
  </si>
  <si>
    <t>soubor</t>
  </si>
  <si>
    <t>-1758304688</t>
  </si>
  <si>
    <t>50</t>
  </si>
  <si>
    <t>725112182</t>
  </si>
  <si>
    <t>Kombi klozet s úspornou armaturou odpad svislý</t>
  </si>
  <si>
    <t>1861046639</t>
  </si>
  <si>
    <t>51</t>
  </si>
  <si>
    <t>725210821</t>
  </si>
  <si>
    <t>Demontáž umyvadel bez výtokových armatur</t>
  </si>
  <si>
    <t>2129781376</t>
  </si>
  <si>
    <t>"koupelna" 1</t>
  </si>
  <si>
    <t>52</t>
  </si>
  <si>
    <t>725211602</t>
  </si>
  <si>
    <t>Umyvadlo keramické bílé šířky 550 mm bez krytu na sifon připevněné na stěnu šrouby</t>
  </si>
  <si>
    <t>1775796899</t>
  </si>
  <si>
    <t>53</t>
  </si>
  <si>
    <t>72522084R</t>
  </si>
  <si>
    <t>Demontáž van zazděných</t>
  </si>
  <si>
    <t>912383090</t>
  </si>
  <si>
    <t>54</t>
  </si>
  <si>
    <t>725222116</t>
  </si>
  <si>
    <t xml:space="preserve">Vana bez armatur výtokových akrylátová se zápachovou uzávěrkou 1700x700 mm </t>
  </si>
  <si>
    <t>-2104529515</t>
  </si>
  <si>
    <t>55</t>
  </si>
  <si>
    <t>725820801</t>
  </si>
  <si>
    <t>Demontáž baterie nástěnné do G 3 / 4</t>
  </si>
  <si>
    <t>-1013467649</t>
  </si>
  <si>
    <t>"koupelna" 1+1</t>
  </si>
  <si>
    <t>"kuchyň" 1</t>
  </si>
  <si>
    <t>56</t>
  </si>
  <si>
    <t>725822633</t>
  </si>
  <si>
    <t>Baterie umyvadlová stojánková klasická s výpusti</t>
  </si>
  <si>
    <t>1473289809</t>
  </si>
  <si>
    <t>57</t>
  </si>
  <si>
    <t>725831312</t>
  </si>
  <si>
    <t>Baterie vanová nástěnná páková s příslušenstvím a pevným držákem</t>
  </si>
  <si>
    <t>488592286</t>
  </si>
  <si>
    <t>58</t>
  </si>
  <si>
    <t>72598012R</t>
  </si>
  <si>
    <t>Dvířka 60/60</t>
  </si>
  <si>
    <t>-1119213350</t>
  </si>
  <si>
    <t xml:space="preserve">"pro rozvody"  1</t>
  </si>
  <si>
    <t>"pro rozvody kuchyň" 1</t>
  </si>
  <si>
    <t>59</t>
  </si>
  <si>
    <t>998725102</t>
  </si>
  <si>
    <t>Přesun hmot tonážní pro zařizovací předměty v objektech v přes 6 do 12 m</t>
  </si>
  <si>
    <t>-29495349</t>
  </si>
  <si>
    <t>0,071</t>
  </si>
  <si>
    <t>733</t>
  </si>
  <si>
    <t>Ústřední vytápění - rozvodné potrubí</t>
  </si>
  <si>
    <t>60</t>
  </si>
  <si>
    <t>73300001R</t>
  </si>
  <si>
    <t>Vypouštění a napouštění stoupaček</t>
  </si>
  <si>
    <t>-2013442222</t>
  </si>
  <si>
    <t>61</t>
  </si>
  <si>
    <t>73300002R</t>
  </si>
  <si>
    <t>Úprava potrubí v místnosti WC</t>
  </si>
  <si>
    <t>-2059282519</t>
  </si>
  <si>
    <t>62</t>
  </si>
  <si>
    <t>733110803</t>
  </si>
  <si>
    <t>Demontáž potrubí ocelového závitového do DN 15</t>
  </si>
  <si>
    <t>-625825918</t>
  </si>
  <si>
    <t>1,0+1,0</t>
  </si>
  <si>
    <t>63</t>
  </si>
  <si>
    <t>733222102</t>
  </si>
  <si>
    <t>Potrubí měděné polotvrdé spojované měkkým pájením D 15x1 mm</t>
  </si>
  <si>
    <t>-288787802</t>
  </si>
  <si>
    <t>64</t>
  </si>
  <si>
    <t>998733202</t>
  </si>
  <si>
    <t>Přesun hmot procentní pro rozvody potrubí v objektech v přes 6 do 12 m</t>
  </si>
  <si>
    <t>%</t>
  </si>
  <si>
    <t>1367259974</t>
  </si>
  <si>
    <t>734</t>
  </si>
  <si>
    <t>Ústřední vytápění - armatury</t>
  </si>
  <si>
    <t>65</t>
  </si>
  <si>
    <t>73400001R</t>
  </si>
  <si>
    <t>Řezání závitů do G 1"</t>
  </si>
  <si>
    <t>1145237784</t>
  </si>
  <si>
    <t>66</t>
  </si>
  <si>
    <t>734222801</t>
  </si>
  <si>
    <t>Ventil závitový termostatický rohový G 3/8 PN 16 do 110°C s ruční hlavou chromovaný</t>
  </si>
  <si>
    <t>1868491158</t>
  </si>
  <si>
    <t>67</t>
  </si>
  <si>
    <t>998734202</t>
  </si>
  <si>
    <t>Přesun hmot procentní pro armatury v objektech v přes 6 do 12 m</t>
  </si>
  <si>
    <t>-62708977</t>
  </si>
  <si>
    <t>735</t>
  </si>
  <si>
    <t>Ústřední vytápění - otopná tělesa</t>
  </si>
  <si>
    <t>68</t>
  </si>
  <si>
    <t>735111810</t>
  </si>
  <si>
    <t>Demontáž otopného tělesa litinového článkového</t>
  </si>
  <si>
    <t>1258983784</t>
  </si>
  <si>
    <t>"pokoj" 0,6*0,8</t>
  </si>
  <si>
    <t>"ob.pokoj" 0,6*0,8</t>
  </si>
  <si>
    <t>"kuchyň" 0,6*0,6</t>
  </si>
  <si>
    <t>"chodba" 1,2*0,2</t>
  </si>
  <si>
    <t>69</t>
  </si>
  <si>
    <t>735151171</t>
  </si>
  <si>
    <t>Otopné těleso panelové jednodeskové bez přídavné přestupní plochy výška/délka 600/400 mm výkon 242 W</t>
  </si>
  <si>
    <t>-1135937162</t>
  </si>
  <si>
    <t>"WC" 1</t>
  </si>
  <si>
    <t>"chodba" 1</t>
  </si>
  <si>
    <t>70</t>
  </si>
  <si>
    <t>735151373</t>
  </si>
  <si>
    <t>Otopné těleso panelové dvoudeskové bez přídavné přestupní plochy výška/délka 600/600 mm výkon 587 W</t>
  </si>
  <si>
    <t>1839030310</t>
  </si>
  <si>
    <t>71</t>
  </si>
  <si>
    <t>735151375</t>
  </si>
  <si>
    <t>Otopné těleso panelové dvoudeskové bez přídavné přestupní plochy výška/délka 600/800 mm výkon 782 W</t>
  </si>
  <si>
    <t>2139121441</t>
  </si>
  <si>
    <t>"pokoj" 1</t>
  </si>
  <si>
    <t>"ob.pokoj" 1</t>
  </si>
  <si>
    <t>72</t>
  </si>
  <si>
    <t>735164231R</t>
  </si>
  <si>
    <t>Otopné těleso trubkové výška/délka 900/595 mm</t>
  </si>
  <si>
    <t>-823914175</t>
  </si>
  <si>
    <t>73</t>
  </si>
  <si>
    <t>998735102</t>
  </si>
  <si>
    <t>Přesun hmot tonážní pro otopná tělesa v objektech v přes 6 do 12 m</t>
  </si>
  <si>
    <t>529792972</t>
  </si>
  <si>
    <t>74</t>
  </si>
  <si>
    <t>998735181</t>
  </si>
  <si>
    <t>Příplatek k přesunu hmot tonážní 735 prováděný bez použití mechanizace</t>
  </si>
  <si>
    <t>-1515702114</t>
  </si>
  <si>
    <t>742</t>
  </si>
  <si>
    <t>Elektroinstalace - slaboproud</t>
  </si>
  <si>
    <t>75</t>
  </si>
  <si>
    <t>74200001R</t>
  </si>
  <si>
    <t>Úprava rozvodů slaboproudu</t>
  </si>
  <si>
    <t>-1177365612</t>
  </si>
  <si>
    <t>76</t>
  </si>
  <si>
    <t>742310006</t>
  </si>
  <si>
    <t>Montáž domácího nástěnného audio/video telefonu</t>
  </si>
  <si>
    <t>1944198357</t>
  </si>
  <si>
    <t>77</t>
  </si>
  <si>
    <t>38226805</t>
  </si>
  <si>
    <t>domovní telefon s ovládáním elektrického zámku</t>
  </si>
  <si>
    <t>-166435423</t>
  </si>
  <si>
    <t>78</t>
  </si>
  <si>
    <t>998742202</t>
  </si>
  <si>
    <t>Přesun hmot procentní pro slaboproud v objektech v do 12 m</t>
  </si>
  <si>
    <t>1613580799</t>
  </si>
  <si>
    <t>762</t>
  </si>
  <si>
    <t>Konstrukce tesařské</t>
  </si>
  <si>
    <t>79</t>
  </si>
  <si>
    <t>762522811</t>
  </si>
  <si>
    <t>Demontáž podlah s polštáři z prken tloušťky do 32 mm</t>
  </si>
  <si>
    <t>-1487165967</t>
  </si>
  <si>
    <t>766</t>
  </si>
  <si>
    <t>Konstrukce truhlářské</t>
  </si>
  <si>
    <t>80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</si>
  <si>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</si>
  <si>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</si>
  <si>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1015183224</t>
  </si>
  <si>
    <t>81</t>
  </si>
  <si>
    <t>76600002R</t>
  </si>
  <si>
    <t>Provedení otvorů DN 50 ve stávajících parapetech</t>
  </si>
  <si>
    <t>-991647744</t>
  </si>
  <si>
    <t>82</t>
  </si>
  <si>
    <t>766622216</t>
  </si>
  <si>
    <t>Montáž plastových oken plochy do 1 m2 otevíravých s rámem do zdiva</t>
  </si>
  <si>
    <t>1902999505</t>
  </si>
  <si>
    <t>83</t>
  </si>
  <si>
    <t>61140049</t>
  </si>
  <si>
    <t>okno plastové otevíravé/sklopné dvojsklo do plochy 1m2</t>
  </si>
  <si>
    <t>766759337</t>
  </si>
  <si>
    <t>84</t>
  </si>
  <si>
    <t>766660171</t>
  </si>
  <si>
    <t>Montáž dveřních křídel otvíravých jednokřídlových š do 0,8 m do obložkové zárubně</t>
  </si>
  <si>
    <t>1456373848</t>
  </si>
  <si>
    <t>"60" 3</t>
  </si>
  <si>
    <t>"80" 3</t>
  </si>
  <si>
    <t>85</t>
  </si>
  <si>
    <t>61162080</t>
  </si>
  <si>
    <t>dveře jednokřídlé voštinové povrch laminátový částečně prosklené 800x1970-2100mm</t>
  </si>
  <si>
    <t>-877206426</t>
  </si>
  <si>
    <t>"80" 2</t>
  </si>
  <si>
    <t>86</t>
  </si>
  <si>
    <t>61162074</t>
  </si>
  <si>
    <t>dveře jednokřídlé voštinové povrch laminátový plné 800x1970-2100mm</t>
  </si>
  <si>
    <t>589845957</t>
  </si>
  <si>
    <t>"80" 1</t>
  </si>
  <si>
    <t>87</t>
  </si>
  <si>
    <t>61162072</t>
  </si>
  <si>
    <t>dveře jednokřídlé voštinové povrch laminátový plné 600x1970-2100mm</t>
  </si>
  <si>
    <t>-1470123024</t>
  </si>
  <si>
    <t>88</t>
  </si>
  <si>
    <t>76666071R</t>
  </si>
  <si>
    <t>Montáž zarážky dveřního křídla</t>
  </si>
  <si>
    <t>340789831</t>
  </si>
  <si>
    <t>89</t>
  </si>
  <si>
    <t>54915550</t>
  </si>
  <si>
    <t>dveřní zarážka</t>
  </si>
  <si>
    <t>1079244094</t>
  </si>
  <si>
    <t>90</t>
  </si>
  <si>
    <t>766660729</t>
  </si>
  <si>
    <t>Montáž dveřního interiérového kování - štítku s klikou</t>
  </si>
  <si>
    <t>-1901795252</t>
  </si>
  <si>
    <t>91</t>
  </si>
  <si>
    <t>54914610</t>
  </si>
  <si>
    <t>kování dveřní vrchní klika včetně rozet a montážního materiálu R BB nerez PK</t>
  </si>
  <si>
    <t>1884864434</t>
  </si>
  <si>
    <t>92</t>
  </si>
  <si>
    <t>766682111</t>
  </si>
  <si>
    <t>Montáž zárubní obložkových pro dveře jednokřídlové tl stěny do 170 mm</t>
  </si>
  <si>
    <t>1644875125</t>
  </si>
  <si>
    <t>93</t>
  </si>
  <si>
    <t>61182258</t>
  </si>
  <si>
    <t>zárubeň jednokřídlá obložková s laminátovým povrchem tl stěny 60-150mm rozměru 600-1100/1970, 2100mm</t>
  </si>
  <si>
    <t>1164756802</t>
  </si>
  <si>
    <t>94</t>
  </si>
  <si>
    <t>766695212</t>
  </si>
  <si>
    <t>Montáž truhlářských prahů dveří jednokřídlových šířky do 10 cm</t>
  </si>
  <si>
    <t>-109614318</t>
  </si>
  <si>
    <t>"vstup" 1</t>
  </si>
  <si>
    <t>95</t>
  </si>
  <si>
    <t>61187156</t>
  </si>
  <si>
    <t>práh dveřní dřevěný dubový tl 20mm dl 820mm š 100mm</t>
  </si>
  <si>
    <t>1729959842</t>
  </si>
  <si>
    <t>96</t>
  </si>
  <si>
    <t>76682581R</t>
  </si>
  <si>
    <t>Demontáž truhlářských kcí - regál</t>
  </si>
  <si>
    <t>1545739143</t>
  </si>
  <si>
    <t>"komora" 1</t>
  </si>
  <si>
    <t>97</t>
  </si>
  <si>
    <t>998766102</t>
  </si>
  <si>
    <t>Přesun hmot tonážní pro kce truhlářské v objektech v přes 6 do 12 m</t>
  </si>
  <si>
    <t>-1378537223</t>
  </si>
  <si>
    <t>98</t>
  </si>
  <si>
    <t>998766181</t>
  </si>
  <si>
    <t>Příplatek k přesunu hmot tonážní 766 prováděný bez použití mechanizace</t>
  </si>
  <si>
    <t>1596643130</t>
  </si>
  <si>
    <t>771</t>
  </si>
  <si>
    <t>Podlahy z dlaždic</t>
  </si>
  <si>
    <t>99</t>
  </si>
  <si>
    <t>771121011</t>
  </si>
  <si>
    <t>Nátěr penetrační na podlahu</t>
  </si>
  <si>
    <t>1128604957</t>
  </si>
  <si>
    <t>"koupelna" 1,8*1,8</t>
  </si>
  <si>
    <t>"WC" 0,9*1,2</t>
  </si>
  <si>
    <t>100</t>
  </si>
  <si>
    <t>771471810</t>
  </si>
  <si>
    <t>Demontáž soklíků z dlaždic keramických kladených do malty rovných</t>
  </si>
  <si>
    <t>2047921896</t>
  </si>
  <si>
    <t>"WC" (0,9+0,9+1,2+1,2-0,6)</t>
  </si>
  <si>
    <t>"chodba" (4,1+4,1+3,6+3,6)-(0,8*4+0,6)</t>
  </si>
  <si>
    <t>101</t>
  </si>
  <si>
    <t>771571810</t>
  </si>
  <si>
    <t>Demontáž podlah z dlaždic keramických kladených do malty</t>
  </si>
  <si>
    <t>-871789540</t>
  </si>
  <si>
    <t>"chodba" 4,1*1,4+2,2*1,3</t>
  </si>
  <si>
    <t>102</t>
  </si>
  <si>
    <t>771574113</t>
  </si>
  <si>
    <t>Montáž podlah keramických hladkých lepených flexibilním lepidlem přes 12 do 19 ks/m2</t>
  </si>
  <si>
    <t>696892815</t>
  </si>
  <si>
    <t>103</t>
  </si>
  <si>
    <t>59761409</t>
  </si>
  <si>
    <t>dlažba keramická slinutá protiskluzná do interiéru i exteriéru pro vysoké mechanické namáhání přes 9 do 12ks/m2</t>
  </si>
  <si>
    <t>308210877</t>
  </si>
  <si>
    <t>4,32</t>
  </si>
  <si>
    <t>4,32*1,1 'Přepočtené koeficientem množství</t>
  </si>
  <si>
    <t>104</t>
  </si>
  <si>
    <t>771591115</t>
  </si>
  <si>
    <t>Podlahy spárování silikonem</t>
  </si>
  <si>
    <t>-1747585974</t>
  </si>
  <si>
    <t>"WC" 1,2+1,2+0,9+0,9</t>
  </si>
  <si>
    <t>105</t>
  </si>
  <si>
    <t>998771102</t>
  </si>
  <si>
    <t>Přesun hmot tonážní pro podlahy z dlaždic v objektech v přes 6 do 12 m</t>
  </si>
  <si>
    <t>174773780</t>
  </si>
  <si>
    <t>106</t>
  </si>
  <si>
    <t>998771181</t>
  </si>
  <si>
    <t>Příplatek k přesunu hmot tonážní 771 prováděný bez použití mechanizace</t>
  </si>
  <si>
    <t>780783473</t>
  </si>
  <si>
    <t>775</t>
  </si>
  <si>
    <t>Podlahy skládané</t>
  </si>
  <si>
    <t>107</t>
  </si>
  <si>
    <t>775511800</t>
  </si>
  <si>
    <t>Demontáž podlah vlysových lepených s lištami lepenými do suti</t>
  </si>
  <si>
    <t>-696708642</t>
  </si>
  <si>
    <t>776</t>
  </si>
  <si>
    <t>Podlahy povlakové</t>
  </si>
  <si>
    <t>108</t>
  </si>
  <si>
    <t>776111111</t>
  </si>
  <si>
    <t>Broušení anhydritového podkladu povlakových podlah</t>
  </si>
  <si>
    <t>-1966758062</t>
  </si>
  <si>
    <t>109</t>
  </si>
  <si>
    <t>776111311</t>
  </si>
  <si>
    <t>Vysátí podkladu povlakových podlah</t>
  </si>
  <si>
    <t>1668671936</t>
  </si>
  <si>
    <t>110</t>
  </si>
  <si>
    <t>776121111</t>
  </si>
  <si>
    <t>Vodou ředitelná penetrace savého podkladu povlakových podlah ředěná v poměru 1:3</t>
  </si>
  <si>
    <t>1171836363</t>
  </si>
  <si>
    <t>"koupelna" -1,8*1,8</t>
  </si>
  <si>
    <t>"WC" -0,9*1,2</t>
  </si>
  <si>
    <t>111</t>
  </si>
  <si>
    <t>776201814</t>
  </si>
  <si>
    <t>Demontáž povlakových podlahovin volně položených podlepených páskou</t>
  </si>
  <si>
    <t>-1680635685</t>
  </si>
  <si>
    <t>"kuchyň" 4,2*2,5</t>
  </si>
  <si>
    <t>"komora" 0,9*1,2</t>
  </si>
  <si>
    <t>112</t>
  </si>
  <si>
    <t>776231111</t>
  </si>
  <si>
    <t>Lepení lamel a čtverců z vinylu standardním lepidlem</t>
  </si>
  <si>
    <t>-274090368</t>
  </si>
  <si>
    <t>113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</si>
  <si>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</si>
  <si>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</si>
  <si>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</si>
  <si>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56,8</t>
  </si>
  <si>
    <t>56,8*1,1 'Přepočtené koeficientem množství</t>
  </si>
  <si>
    <t>114</t>
  </si>
  <si>
    <t>776421111</t>
  </si>
  <si>
    <t>Montáž obvodových lišt lepením</t>
  </si>
  <si>
    <t>395385385</t>
  </si>
  <si>
    <t>"kuchyň" 4,2+4,2+2,5+2,5-(0,8+0,6)</t>
  </si>
  <si>
    <t>"ob.pokoj" 4,8+4,8+4,0+4,0-(0,8)</t>
  </si>
  <si>
    <t>"pokoj" 4,8+4,8+3,6+3,6-(0,8)</t>
  </si>
  <si>
    <t>"chodba" 4,1+4,1+3,6+3,6-(0,6*2+0,8*4)</t>
  </si>
  <si>
    <t>115</t>
  </si>
  <si>
    <t>61418102</t>
  </si>
  <si>
    <t>lišta podlahová dřevěná buk 8x35mm</t>
  </si>
  <si>
    <t>-725360126</t>
  </si>
  <si>
    <t>55,8</t>
  </si>
  <si>
    <t>55,8*1,05 'Přepočtené koeficientem množství</t>
  </si>
  <si>
    <t>116</t>
  </si>
  <si>
    <t>776421312</t>
  </si>
  <si>
    <t>Montáž přechodových šroubovaných lišt</t>
  </si>
  <si>
    <t>132223491</t>
  </si>
  <si>
    <t>0,6*2</t>
  </si>
  <si>
    <t>0,8*3</t>
  </si>
  <si>
    <t>117</t>
  </si>
  <si>
    <t>55343120</t>
  </si>
  <si>
    <t>profil přechodový Al vrtaný 30mm stříbro</t>
  </si>
  <si>
    <t>-858723178</t>
  </si>
  <si>
    <t>3,6</t>
  </si>
  <si>
    <t>3,6*1,1 'Přepočtené koeficientem množství</t>
  </si>
  <si>
    <t>118</t>
  </si>
  <si>
    <t>998776102</t>
  </si>
  <si>
    <t>Přesun hmot tonážní pro podlahy povlakové v objektech v přes 6 do 12 m</t>
  </si>
  <si>
    <t>-696597357</t>
  </si>
  <si>
    <t>119</t>
  </si>
  <si>
    <t>998776181</t>
  </si>
  <si>
    <t>Příplatek k přesunu hmot tonážní 776 prováděný bez použití mechanizace</t>
  </si>
  <si>
    <t>-363046925</t>
  </si>
  <si>
    <t>781</t>
  </si>
  <si>
    <t>Dokončovací práce - obklady</t>
  </si>
  <si>
    <t>120</t>
  </si>
  <si>
    <t>781121011</t>
  </si>
  <si>
    <t>Nátěr penetrační na stěnu</t>
  </si>
  <si>
    <t>1866190244</t>
  </si>
  <si>
    <t>121</t>
  </si>
  <si>
    <t>781471810</t>
  </si>
  <si>
    <t>Demontáž obkladů z obkladaček keramických kladených do malty</t>
  </si>
  <si>
    <t>-964317450</t>
  </si>
  <si>
    <t>"koupelna" 2,4*(1,8+1,8+1,8+1,8)-(0,6*2,0+0,4*0,7)</t>
  </si>
  <si>
    <t>"WC" 1,2*(0,9+0,9+1,2+1,2)-(0,6*2,0)</t>
  </si>
  <si>
    <t>"chodba" 1,5</t>
  </si>
  <si>
    <t>122</t>
  </si>
  <si>
    <t>781474113</t>
  </si>
  <si>
    <t>Montáž obkladů vnitřních keramických hladkých do 19 ks/m2 lepených flexibilním lepidlem</t>
  </si>
  <si>
    <t>-100472458</t>
  </si>
  <si>
    <t>123</t>
  </si>
  <si>
    <t>59761071</t>
  </si>
  <si>
    <t>obklad keramický hladký přes 12 do 19ks/m2</t>
  </si>
  <si>
    <t>-598628083</t>
  </si>
  <si>
    <t>22,68*1,1 'Přepočtené koeficientem množství</t>
  </si>
  <si>
    <t>124</t>
  </si>
  <si>
    <t>781494111</t>
  </si>
  <si>
    <t>Plastové profily rohové lepené flexibilním lepidlem</t>
  </si>
  <si>
    <t>696819112</t>
  </si>
  <si>
    <t>"WC" (0,55+1,45+1,45)</t>
  </si>
  <si>
    <t>125</t>
  </si>
  <si>
    <t>781494211</t>
  </si>
  <si>
    <t>Plastové profily vanové lepené flexibilním lepidlem</t>
  </si>
  <si>
    <t>1680126586</t>
  </si>
  <si>
    <t>"koupelna" 0,7+1,8+0,7</t>
  </si>
  <si>
    <t>126</t>
  </si>
  <si>
    <t>781495115</t>
  </si>
  <si>
    <t>Spárování vnitřních obkladů silikonem</t>
  </si>
  <si>
    <t>998417063</t>
  </si>
  <si>
    <t>"koupelna" 2,2*4</t>
  </si>
  <si>
    <t>"WC" 2,2*4</t>
  </si>
  <si>
    <t>127</t>
  </si>
  <si>
    <t>781495142</t>
  </si>
  <si>
    <t>Průnik obkladem kruhový do DN 90</t>
  </si>
  <si>
    <t>1257112215</t>
  </si>
  <si>
    <t>"koupelna" 2+2</t>
  </si>
  <si>
    <t>128</t>
  </si>
  <si>
    <t>998781102</t>
  </si>
  <si>
    <t>Přesun hmot tonážní pro obklady keramické v objektech v přes 6 do 12 m</t>
  </si>
  <si>
    <t>1749199318</t>
  </si>
  <si>
    <t>129</t>
  </si>
  <si>
    <t>998781181</t>
  </si>
  <si>
    <t>Příplatek k přesunu hmot tonážní 781 prováděný bez použití mechanizace</t>
  </si>
  <si>
    <t>248271751</t>
  </si>
  <si>
    <t>783</t>
  </si>
  <si>
    <t>Dokončovací práce - nátěry</t>
  </si>
  <si>
    <t>130</t>
  </si>
  <si>
    <t>783614551</t>
  </si>
  <si>
    <t>Základní jednonásobný syntetický nátěr potrubí DN do 50 mm</t>
  </si>
  <si>
    <t>210055414</t>
  </si>
  <si>
    <t>2,5+2,5</t>
  </si>
  <si>
    <t>131</t>
  </si>
  <si>
    <t>783617611</t>
  </si>
  <si>
    <t>Krycí dvojnásobný syntetický nátěr potrubí DN do 50 mm</t>
  </si>
  <si>
    <t>-1904501855</t>
  </si>
  <si>
    <t>20,0</t>
  </si>
  <si>
    <t>784</t>
  </si>
  <si>
    <t>Dokončovací práce - malby a tapety</t>
  </si>
  <si>
    <t>132</t>
  </si>
  <si>
    <t>784111011</t>
  </si>
  <si>
    <t>Obroušení podkladu omítnutého v místnostech výšky do 3,80 m</t>
  </si>
  <si>
    <t>707471766</t>
  </si>
  <si>
    <t>133</t>
  </si>
  <si>
    <t>784121001</t>
  </si>
  <si>
    <t>Oškrabání malby v mísnostech výšky do 3,80 m</t>
  </si>
  <si>
    <t>-61302382</t>
  </si>
  <si>
    <t>"otlučení" -26,10</t>
  </si>
  <si>
    <t>"zazděné dveře" -0,8*2,0*2</t>
  </si>
  <si>
    <t>134</t>
  </si>
  <si>
    <t>784171111</t>
  </si>
  <si>
    <t>Zakrytí vnitřních ploch stěn v místnostech v do 3,80 m</t>
  </si>
  <si>
    <t>1195331105</t>
  </si>
  <si>
    <t>"WC" 0,55*1,45</t>
  </si>
  <si>
    <t>"chodba" 0,9*1,45</t>
  </si>
  <si>
    <t>"kuchyň" 1,3*1,45</t>
  </si>
  <si>
    <t>"pokoj" 1,45*2,1</t>
  </si>
  <si>
    <t xml:space="preserve">"ob.pokoj"  1,45*2,1</t>
  </si>
  <si>
    <t>135</t>
  </si>
  <si>
    <t>58124842</t>
  </si>
  <si>
    <t>fólie pro malířské potřeby zakrývací tl 7µ 4x5m</t>
  </si>
  <si>
    <t>-615213072</t>
  </si>
  <si>
    <t>10,078</t>
  </si>
  <si>
    <t>10,078*1,05 'Přepočtené koeficientem množství</t>
  </si>
  <si>
    <t>136</t>
  </si>
  <si>
    <t>28323152</t>
  </si>
  <si>
    <t>fólie s papírovou samolepící páskou pro vnitřní malířské potřeby 1,8mx33m</t>
  </si>
  <si>
    <t>-1287090416</t>
  </si>
  <si>
    <t>"WC" 0,55+0,55+1,45+1,45</t>
  </si>
  <si>
    <t>"chodba" 0,9+0,9+1,45+1,45</t>
  </si>
  <si>
    <t>"kuchyň" 1,3+1,3+1,45+1,45</t>
  </si>
  <si>
    <t>"pokoj" 1,45+1,45+2,1+2,1</t>
  </si>
  <si>
    <t xml:space="preserve">"ob.pokoj"  1,45+1,45+2,1+2,1</t>
  </si>
  <si>
    <t>137</t>
  </si>
  <si>
    <t>784181101</t>
  </si>
  <si>
    <t>Základní akrylátová jednonásobná bezbarvá penetrace podkladu v místnostech výšky do 3,80 m</t>
  </si>
  <si>
    <t>-314549600</t>
  </si>
  <si>
    <t>138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</si>
  <si>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</si>
  <si>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</si>
  <si>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</si>
  <si>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</si>
  <si>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</si>
  <si>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</si>
  <si>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</si>
  <si>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139</t>
  </si>
  <si>
    <t>044002000</t>
  </si>
  <si>
    <t>Revize</t>
  </si>
  <si>
    <t>1024</t>
  </si>
  <si>
    <t>801221668</t>
  </si>
  <si>
    <t>VRN6</t>
  </si>
  <si>
    <t>Územní vlivy</t>
  </si>
  <si>
    <t>140</t>
  </si>
  <si>
    <t>065002000</t>
  </si>
  <si>
    <t>Mimostaveništní doprava materiálů</t>
  </si>
  <si>
    <t>-1343991259</t>
  </si>
  <si>
    <t>VP</t>
  </si>
  <si>
    <t xml:space="preserve">  Vícepráce</t>
  </si>
  <si>
    <t>PN</t>
  </si>
  <si>
    <t>SEZNAM FIGUR</t>
  </si>
  <si>
    <t>Výměra</t>
  </si>
  <si>
    <t xml:space="preserve"> Hlavní 860</t>
  </si>
  <si>
    <t>"ob.pokoj" 4,8*4,0</t>
  </si>
  <si>
    <t>"pokoj" 4,8*3,6</t>
  </si>
  <si>
    <t>Použití figury:</t>
  </si>
  <si>
    <t>"koupelna" 2,2*(1,8+1,8+1,8+1,8)-(0,6*2,0)</t>
  </si>
  <si>
    <t>"WC, okno neodečteno, výměra se použije na ostění" 2,2*(0,9+0,9+1,2+1,2)-(0,6*2,0)</t>
  </si>
  <si>
    <t>"kuchyň" 2,5*4,2</t>
  </si>
  <si>
    <t>"chodba" 4,2*1,4+1,3*2,2</t>
  </si>
  <si>
    <t>"kuchyň" 2,5*(4,2+4,2+2,5+2,5)-(0,8*2,0+0,6*2,0+1,3*1,45)</t>
  </si>
  <si>
    <t>"ob.pokoj" 2,5*(4,2+4,2+4,0+4,0)-(0,8*2,0+1,45*2,1)</t>
  </si>
  <si>
    <t>"pokoj" 2,5*(4,2+4,2+3,6+3,6)-(0,8*2,0+1,45*2,1)</t>
  </si>
  <si>
    <t>"chodba" 2,5*(4,1+4,1+3,6+3,6)-(0,8*2,0*4+0,6*2,0*2+1,2*2,1)</t>
  </si>
  <si>
    <t>"komora" 2,5*(0,9+0,9+1,2+1,2)-(0,6*2,0)</t>
  </si>
  <si>
    <t>"WC" 2,5*(0,9+0,9+1,2+1,2)-(0,6*2,0+1,45*0,55)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</si>
</sst>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11_230601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860 - Udržovací pr...'!J30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860 - Udržovací pr...'!P143</f>
        <v>0</v>
      </c>
      <c r="AV95" s="128">
        <f>'Hlavní 860 - Udržovací pr...'!J33</f>
        <v>0</v>
      </c>
      <c r="AW95" s="128">
        <f>'Hlavní 860 - Udržovací pr...'!J34</f>
        <v>0</v>
      </c>
      <c r="AX95" s="128">
        <f>'Hlavní 860 - Udržovací pr...'!J35</f>
        <v>0</v>
      </c>
      <c r="AY95" s="128">
        <f>'Hlavní 860 - Udržovací pr...'!J36</f>
        <v>0</v>
      </c>
      <c r="AZ95" s="128">
        <f>'Hlavní 860 - Udržovací pr...'!F33</f>
        <v>0</v>
      </c>
      <c r="BA95" s="128">
        <f>'Hlavní 860 - Udržovací pr...'!F34</f>
        <v>0</v>
      </c>
      <c r="BB95" s="128">
        <f>'Hlavní 860 - Udržovací pr...'!F35</f>
        <v>0</v>
      </c>
      <c r="BC95" s="128">
        <f>'Hlavní 860 - Udržovací pr...'!F36</f>
        <v>0</v>
      </c>
      <c r="BD95" s="130">
        <f>'Hlavní 860 - Udržovací pr...'!F37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xsOS8t2Z4fYud+z0sOVWV7RWNCCSwcYYznFFqJR+T/UZD4F46bMtpKC9uAuxsc0g07L5proetr51Mt1jXxuttQ==" hashValue="jQc0RO6UOtdZspd2OOlGi4/oirDsJscTK9IkFvVuqrJm2Bsvqsf46Wx/jn3I4QymNd9bNRNYL+JZ9cpscwJf3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860 - Udržovací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11_230601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28. 6. 2023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27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ROUND((ROUND((SUM(BE143:BE568)),  2) + SUM(BE570:BE574)), 2)</f>
        <v>0</v>
      </c>
      <c r="G33" s="38"/>
      <c r="H33" s="38"/>
      <c r="I33" s="152">
        <v>0.20999999999999999</v>
      </c>
      <c r="J33" s="151">
        <f>ROUND((ROUND(((SUM(BE143:BE568))*I33),  2) + (SUM(BE570:BE574)*I33)),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ROUND((ROUND((SUM(BF143:BF568)),  2) + SUM(BF570:BF574)), 2)</f>
        <v>0</v>
      </c>
      <c r="G34" s="38"/>
      <c r="H34" s="38"/>
      <c r="I34" s="152">
        <v>0.14999999999999999</v>
      </c>
      <c r="J34" s="151">
        <f>ROUND((ROUND(((SUM(BF143:BF568))*I34),  2) + (SUM(BF570:BF574)*I34)),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ROUND((ROUND((SUM(BG143:BG568)),  2) + SUM(BG570:BG574)),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ROUND((ROUND((SUM(BH143:BH568)),  2) + SUM(BH570:BH574)),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ROUND((ROUND((SUM(BI143:BI568)),  2) + SUM(BI570:BI574)),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11_230601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860 - Udržovací práce bytu č. 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Hlavní 860, Ostrov</v>
      </c>
      <c r="G89" s="40"/>
      <c r="H89" s="40"/>
      <c r="I89" s="32" t="s">
        <v>22</v>
      </c>
      <c r="J89" s="79" t="str">
        <f>IF(J12="","",J12)</f>
        <v>28. 6. 2023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109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113</v>
      </c>
      <c r="E99" s="185"/>
      <c r="F99" s="185"/>
      <c r="G99" s="185"/>
      <c r="H99" s="185"/>
      <c r="I99" s="185"/>
      <c r="J99" s="186">
        <f>J159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114</v>
      </c>
      <c r="E100" s="185"/>
      <c r="F100" s="185"/>
      <c r="G100" s="185"/>
      <c r="H100" s="185"/>
      <c r="I100" s="185"/>
      <c r="J100" s="186">
        <f>J200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115</v>
      </c>
      <c r="E101" s="185"/>
      <c r="F101" s="185"/>
      <c r="G101" s="185"/>
      <c r="H101" s="185"/>
      <c r="I101" s="185"/>
      <c r="J101" s="186">
        <f>J226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116</v>
      </c>
      <c r="E102" s="185"/>
      <c r="F102" s="185"/>
      <c r="G102" s="185"/>
      <c r="H102" s="185"/>
      <c r="I102" s="185"/>
      <c r="J102" s="186">
        <f>J240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117</v>
      </c>
      <c r="E103" s="179"/>
      <c r="F103" s="179"/>
      <c r="G103" s="179"/>
      <c r="H103" s="179"/>
      <c r="I103" s="179"/>
      <c r="J103" s="180">
        <f>J242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118</v>
      </c>
      <c r="E104" s="185"/>
      <c r="F104" s="185"/>
      <c r="G104" s="185"/>
      <c r="H104" s="185"/>
      <c r="I104" s="185"/>
      <c r="J104" s="186">
        <f>J243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119</v>
      </c>
      <c r="E105" s="185"/>
      <c r="F105" s="185"/>
      <c r="G105" s="185"/>
      <c r="H105" s="185"/>
      <c r="I105" s="185"/>
      <c r="J105" s="186">
        <f>J258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120</v>
      </c>
      <c r="E106" s="185"/>
      <c r="F106" s="185"/>
      <c r="G106" s="185"/>
      <c r="H106" s="185"/>
      <c r="I106" s="185"/>
      <c r="J106" s="186">
        <f>J270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121</v>
      </c>
      <c r="E107" s="185"/>
      <c r="F107" s="185"/>
      <c r="G107" s="185"/>
      <c r="H107" s="185"/>
      <c r="I107" s="185"/>
      <c r="J107" s="186">
        <f>J285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122</v>
      </c>
      <c r="E108" s="185"/>
      <c r="F108" s="185"/>
      <c r="G108" s="185"/>
      <c r="H108" s="185"/>
      <c r="I108" s="185"/>
      <c r="J108" s="186">
        <f>J312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123</v>
      </c>
      <c r="E109" s="185"/>
      <c r="F109" s="185"/>
      <c r="G109" s="185"/>
      <c r="H109" s="185"/>
      <c r="I109" s="185"/>
      <c r="J109" s="186">
        <f>J331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124</v>
      </c>
      <c r="E110" s="185"/>
      <c r="F110" s="185"/>
      <c r="G110" s="185"/>
      <c r="H110" s="185"/>
      <c r="I110" s="185"/>
      <c r="J110" s="186">
        <f>J338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125</v>
      </c>
      <c r="E111" s="185"/>
      <c r="F111" s="185"/>
      <c r="G111" s="185"/>
      <c r="H111" s="185"/>
      <c r="I111" s="185"/>
      <c r="J111" s="186">
        <f>J359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126</v>
      </c>
      <c r="E112" s="185"/>
      <c r="F112" s="185"/>
      <c r="G112" s="185"/>
      <c r="H112" s="185"/>
      <c r="I112" s="185"/>
      <c r="J112" s="186">
        <f>J367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127</v>
      </c>
      <c r="E113" s="185"/>
      <c r="F113" s="185"/>
      <c r="G113" s="185"/>
      <c r="H113" s="185"/>
      <c r="I113" s="185"/>
      <c r="J113" s="186">
        <f>J371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128</v>
      </c>
      <c r="E114" s="185"/>
      <c r="F114" s="185"/>
      <c r="G114" s="185"/>
      <c r="H114" s="185"/>
      <c r="I114" s="185"/>
      <c r="J114" s="186">
        <f>J414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129</v>
      </c>
      <c r="E115" s="185"/>
      <c r="F115" s="185"/>
      <c r="G115" s="185"/>
      <c r="H115" s="185"/>
      <c r="I115" s="185"/>
      <c r="J115" s="186">
        <f>J441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130</v>
      </c>
      <c r="E116" s="185"/>
      <c r="F116" s="185"/>
      <c r="G116" s="185"/>
      <c r="H116" s="185"/>
      <c r="I116" s="185"/>
      <c r="J116" s="186">
        <f>J445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131</v>
      </c>
      <c r="E117" s="185"/>
      <c r="F117" s="185"/>
      <c r="G117" s="185"/>
      <c r="H117" s="185"/>
      <c r="I117" s="185"/>
      <c r="J117" s="186">
        <f>J485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132</v>
      </c>
      <c r="E118" s="185"/>
      <c r="F118" s="185"/>
      <c r="G118" s="185"/>
      <c r="H118" s="185"/>
      <c r="I118" s="185"/>
      <c r="J118" s="186">
        <f>J512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133</v>
      </c>
      <c r="E119" s="185"/>
      <c r="F119" s="185"/>
      <c r="G119" s="185"/>
      <c r="H119" s="185"/>
      <c r="I119" s="185"/>
      <c r="J119" s="186">
        <f>J524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134</v>
      </c>
      <c r="E120" s="179"/>
      <c r="F120" s="179"/>
      <c r="G120" s="179"/>
      <c r="H120" s="179"/>
      <c r="I120" s="179"/>
      <c r="J120" s="180">
        <f>J563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135</v>
      </c>
      <c r="E121" s="185"/>
      <c r="F121" s="185"/>
      <c r="G121" s="185"/>
      <c r="H121" s="185"/>
      <c r="I121" s="185"/>
      <c r="J121" s="186">
        <f>J564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136</v>
      </c>
      <c r="E122" s="185"/>
      <c r="F122" s="185"/>
      <c r="G122" s="185"/>
      <c r="H122" s="185"/>
      <c r="I122" s="185"/>
      <c r="J122" s="186">
        <f>J567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137</v>
      </c>
      <c r="E123" s="177"/>
      <c r="F123" s="177"/>
      <c r="G123" s="177"/>
      <c r="H123" s="177"/>
      <c r="I123" s="177"/>
      <c r="J123" s="189">
        <f>J569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138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11_230601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Hlavní 860 - Udržovací práce bytu č. 5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Hlavní 860, Ostrov</v>
      </c>
      <c r="G137" s="40"/>
      <c r="H137" s="40"/>
      <c r="I137" s="32" t="s">
        <v>22</v>
      </c>
      <c r="J137" s="79" t="str">
        <f>IF(J12="","",J12)</f>
        <v>28. 6. 2023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139</v>
      </c>
      <c r="D142" s="193" t="s">
        <v>63</v>
      </c>
      <c r="E142" s="193" t="s">
        <v>59</v>
      </c>
      <c r="F142" s="193" t="s">
        <v>60</v>
      </c>
      <c r="G142" s="193" t="s">
        <v>140</v>
      </c>
      <c r="H142" s="193" t="s">
        <v>141</v>
      </c>
      <c r="I142" s="193" t="s">
        <v>142</v>
      </c>
      <c r="J142" s="194" t="s">
        <v>108</v>
      </c>
      <c r="K142" s="195" t="s">
        <v>143</v>
      </c>
      <c r="L142" s="196"/>
      <c r="M142" s="100" t="s">
        <v>1</v>
      </c>
      <c r="N142" s="101" t="s">
        <v>42</v>
      </c>
      <c r="O142" s="101" t="s">
        <v>144</v>
      </c>
      <c r="P142" s="101" t="s">
        <v>145</v>
      </c>
      <c r="Q142" s="101" t="s">
        <v>146</v>
      </c>
      <c r="R142" s="101" t="s">
        <v>147</v>
      </c>
      <c r="S142" s="101" t="s">
        <v>148</v>
      </c>
      <c r="T142" s="102" t="s">
        <v>149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150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P144+P242+P563+P569</f>
        <v>0</v>
      </c>
      <c r="Q143" s="104"/>
      <c r="R143" s="199">
        <f>R144+R242+R563+R569</f>
        <v>10.630371160000001</v>
      </c>
      <c r="S143" s="104"/>
      <c r="T143" s="200">
        <f>T144+T242+T563+T569</f>
        <v>16.119901280000001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110</v>
      </c>
      <c r="BK143" s="201">
        <f>BK144+BK242+BK563+BK569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151</v>
      </c>
      <c r="F144" s="205" t="s">
        <v>152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P145+P159+P200+P226+P240</f>
        <v>0</v>
      </c>
      <c r="Q144" s="209"/>
      <c r="R144" s="210">
        <f>R145+R159+R200+R226+R240</f>
        <v>8.9511119400000005</v>
      </c>
      <c r="S144" s="209"/>
      <c r="T144" s="211">
        <f>T145+T159+T200+T226+T240</f>
        <v>6.1564000000000014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153</v>
      </c>
      <c r="BK144" s="214">
        <f>BK145+BK159+BK200+BK226+BK240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154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SUM(P146:P158)</f>
        <v>0</v>
      </c>
      <c r="Q145" s="209"/>
      <c r="R145" s="210">
        <f>SUM(R146:R158)</f>
        <v>0.9562872</v>
      </c>
      <c r="S145" s="209"/>
      <c r="T145" s="211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153</v>
      </c>
      <c r="BK145" s="214">
        <f>SUM(BK146:BK158)</f>
        <v>0</v>
      </c>
    </row>
    <row r="146" s="2" customFormat="1" ht="24.15" customHeight="1">
      <c r="A146" s="38"/>
      <c r="B146" s="39"/>
      <c r="C146" s="217" t="s">
        <v>86</v>
      </c>
      <c r="D146" s="217" t="s">
        <v>155</v>
      </c>
      <c r="E146" s="218" t="s">
        <v>156</v>
      </c>
      <c r="F146" s="219" t="s">
        <v>157</v>
      </c>
      <c r="G146" s="220" t="s">
        <v>90</v>
      </c>
      <c r="H146" s="221">
        <v>4.2800000000000002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0.061969999999999997</v>
      </c>
      <c r="R146" s="227">
        <f>Q146*H146</f>
        <v>0.26523160000000001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158</v>
      </c>
      <c r="AT146" s="229" t="s">
        <v>155</v>
      </c>
      <c r="AU146" s="229" t="s">
        <v>159</v>
      </c>
      <c r="AY146" s="17" t="s">
        <v>153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159</v>
      </c>
      <c r="BK146" s="230">
        <f>ROUND(I146*H146,2)</f>
        <v>0</v>
      </c>
      <c r="BL146" s="17" t="s">
        <v>158</v>
      </c>
      <c r="BM146" s="229" t="s">
        <v>160</v>
      </c>
    </row>
    <row r="147" s="13" customFormat="1">
      <c r="A147" s="13"/>
      <c r="B147" s="231"/>
      <c r="C147" s="232"/>
      <c r="D147" s="233" t="s">
        <v>161</v>
      </c>
      <c r="E147" s="234" t="s">
        <v>1</v>
      </c>
      <c r="F147" s="235" t="s">
        <v>162</v>
      </c>
      <c r="G147" s="232"/>
      <c r="H147" s="236">
        <v>2.1400000000000001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161</v>
      </c>
      <c r="AU147" s="242" t="s">
        <v>159</v>
      </c>
      <c r="AV147" s="13" t="s">
        <v>159</v>
      </c>
      <c r="AW147" s="13" t="s">
        <v>34</v>
      </c>
      <c r="AX147" s="13" t="s">
        <v>78</v>
      </c>
      <c r="AY147" s="242" t="s">
        <v>153</v>
      </c>
    </row>
    <row r="148" s="13" customFormat="1">
      <c r="A148" s="13"/>
      <c r="B148" s="231"/>
      <c r="C148" s="232"/>
      <c r="D148" s="233" t="s">
        <v>161</v>
      </c>
      <c r="E148" s="234" t="s">
        <v>1</v>
      </c>
      <c r="F148" s="235" t="s">
        <v>163</v>
      </c>
      <c r="G148" s="232"/>
      <c r="H148" s="236">
        <v>2.1400000000000001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161</v>
      </c>
      <c r="AU148" s="242" t="s">
        <v>159</v>
      </c>
      <c r="AV148" s="13" t="s">
        <v>159</v>
      </c>
      <c r="AW148" s="13" t="s">
        <v>34</v>
      </c>
      <c r="AX148" s="13" t="s">
        <v>78</v>
      </c>
      <c r="AY148" s="242" t="s">
        <v>153</v>
      </c>
    </row>
    <row r="149" s="14" customFormat="1">
      <c r="A149" s="14"/>
      <c r="B149" s="243"/>
      <c r="C149" s="244"/>
      <c r="D149" s="233" t="s">
        <v>161</v>
      </c>
      <c r="E149" s="245" t="s">
        <v>1</v>
      </c>
      <c r="F149" s="246" t="s">
        <v>164</v>
      </c>
      <c r="G149" s="244"/>
      <c r="H149" s="247">
        <v>4.2800000000000002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161</v>
      </c>
      <c r="AU149" s="253" t="s">
        <v>159</v>
      </c>
      <c r="AV149" s="14" t="s">
        <v>158</v>
      </c>
      <c r="AW149" s="14" t="s">
        <v>34</v>
      </c>
      <c r="AX149" s="14" t="s">
        <v>86</v>
      </c>
      <c r="AY149" s="253" t="s">
        <v>153</v>
      </c>
    </row>
    <row r="150" s="2" customFormat="1" ht="24.15" customHeight="1">
      <c r="A150" s="38"/>
      <c r="B150" s="39"/>
      <c r="C150" s="217" t="s">
        <v>159</v>
      </c>
      <c r="D150" s="217" t="s">
        <v>155</v>
      </c>
      <c r="E150" s="218" t="s">
        <v>165</v>
      </c>
      <c r="F150" s="219" t="s">
        <v>166</v>
      </c>
      <c r="G150" s="220" t="s">
        <v>90</v>
      </c>
      <c r="H150" s="221">
        <v>1.6000000000000001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0.079210000000000003</v>
      </c>
      <c r="R150" s="227">
        <f>Q150*H150</f>
        <v>0.12673600000000002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158</v>
      </c>
      <c r="AT150" s="229" t="s">
        <v>155</v>
      </c>
      <c r="AU150" s="229" t="s">
        <v>159</v>
      </c>
      <c r="AY150" s="17" t="s">
        <v>153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159</v>
      </c>
      <c r="BK150" s="230">
        <f>ROUND(I150*H150,2)</f>
        <v>0</v>
      </c>
      <c r="BL150" s="17" t="s">
        <v>158</v>
      </c>
      <c r="BM150" s="229" t="s">
        <v>167</v>
      </c>
    </row>
    <row r="151" s="13" customFormat="1">
      <c r="A151" s="13"/>
      <c r="B151" s="231"/>
      <c r="C151" s="232"/>
      <c r="D151" s="233" t="s">
        <v>161</v>
      </c>
      <c r="E151" s="234" t="s">
        <v>1</v>
      </c>
      <c r="F151" s="235" t="s">
        <v>168</v>
      </c>
      <c r="G151" s="232"/>
      <c r="H151" s="236">
        <v>1.6000000000000001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161</v>
      </c>
      <c r="AU151" s="242" t="s">
        <v>159</v>
      </c>
      <c r="AV151" s="13" t="s">
        <v>159</v>
      </c>
      <c r="AW151" s="13" t="s">
        <v>34</v>
      </c>
      <c r="AX151" s="13" t="s">
        <v>78</v>
      </c>
      <c r="AY151" s="242" t="s">
        <v>153</v>
      </c>
    </row>
    <row r="152" s="14" customFormat="1">
      <c r="A152" s="14"/>
      <c r="B152" s="243"/>
      <c r="C152" s="244"/>
      <c r="D152" s="233" t="s">
        <v>161</v>
      </c>
      <c r="E152" s="245" t="s">
        <v>1</v>
      </c>
      <c r="F152" s="246" t="s">
        <v>164</v>
      </c>
      <c r="G152" s="244"/>
      <c r="H152" s="247">
        <v>1.6000000000000001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161</v>
      </c>
      <c r="AU152" s="253" t="s">
        <v>159</v>
      </c>
      <c r="AV152" s="14" t="s">
        <v>158</v>
      </c>
      <c r="AW152" s="14" t="s">
        <v>34</v>
      </c>
      <c r="AX152" s="14" t="s">
        <v>86</v>
      </c>
      <c r="AY152" s="253" t="s">
        <v>153</v>
      </c>
    </row>
    <row r="153" s="2" customFormat="1" ht="24.15" customHeight="1">
      <c r="A153" s="38"/>
      <c r="B153" s="39"/>
      <c r="C153" s="217" t="s">
        <v>92</v>
      </c>
      <c r="D153" s="217" t="s">
        <v>155</v>
      </c>
      <c r="E153" s="218" t="s">
        <v>169</v>
      </c>
      <c r="F153" s="219" t="s">
        <v>170</v>
      </c>
      <c r="G153" s="220" t="s">
        <v>90</v>
      </c>
      <c r="H153" s="221">
        <v>2.8799999999999999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44</v>
      </c>
      <c r="O153" s="91"/>
      <c r="P153" s="227">
        <f>O153*H153</f>
        <v>0</v>
      </c>
      <c r="Q153" s="227">
        <v>0.049630000000000001</v>
      </c>
      <c r="R153" s="227">
        <f>Q153*H153</f>
        <v>0.14293439999999999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158</v>
      </c>
      <c r="AT153" s="229" t="s">
        <v>155</v>
      </c>
      <c r="AU153" s="229" t="s">
        <v>159</v>
      </c>
      <c r="AY153" s="17" t="s">
        <v>153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159</v>
      </c>
      <c r="BK153" s="230">
        <f>ROUND(I153*H153,2)</f>
        <v>0</v>
      </c>
      <c r="BL153" s="17" t="s">
        <v>158</v>
      </c>
      <c r="BM153" s="229" t="s">
        <v>171</v>
      </c>
    </row>
    <row r="154" s="13" customFormat="1">
      <c r="A154" s="13"/>
      <c r="B154" s="231"/>
      <c r="C154" s="232"/>
      <c r="D154" s="233" t="s">
        <v>161</v>
      </c>
      <c r="E154" s="234" t="s">
        <v>1</v>
      </c>
      <c r="F154" s="235" t="s">
        <v>172</v>
      </c>
      <c r="G154" s="232"/>
      <c r="H154" s="236">
        <v>2.8799999999999999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161</v>
      </c>
      <c r="AU154" s="242" t="s">
        <v>159</v>
      </c>
      <c r="AV154" s="13" t="s">
        <v>159</v>
      </c>
      <c r="AW154" s="13" t="s">
        <v>34</v>
      </c>
      <c r="AX154" s="13" t="s">
        <v>86</v>
      </c>
      <c r="AY154" s="242" t="s">
        <v>153</v>
      </c>
    </row>
    <row r="155" s="2" customFormat="1" ht="21.75" customHeight="1">
      <c r="A155" s="38"/>
      <c r="B155" s="39"/>
      <c r="C155" s="217" t="s">
        <v>158</v>
      </c>
      <c r="D155" s="217" t="s">
        <v>155</v>
      </c>
      <c r="E155" s="218" t="s">
        <v>173</v>
      </c>
      <c r="F155" s="219" t="s">
        <v>174</v>
      </c>
      <c r="G155" s="220" t="s">
        <v>90</v>
      </c>
      <c r="H155" s="221">
        <v>1.46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0.28861999999999999</v>
      </c>
      <c r="R155" s="227">
        <f>Q155*H155</f>
        <v>0.42138519999999996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158</v>
      </c>
      <c r="AT155" s="229" t="s">
        <v>155</v>
      </c>
      <c r="AU155" s="229" t="s">
        <v>159</v>
      </c>
      <c r="AY155" s="17" t="s">
        <v>153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159</v>
      </c>
      <c r="BK155" s="230">
        <f>ROUND(I155*H155,2)</f>
        <v>0</v>
      </c>
      <c r="BL155" s="17" t="s">
        <v>158</v>
      </c>
      <c r="BM155" s="229" t="s">
        <v>175</v>
      </c>
    </row>
    <row r="156" s="13" customFormat="1">
      <c r="A156" s="13"/>
      <c r="B156" s="231"/>
      <c r="C156" s="232"/>
      <c r="D156" s="233" t="s">
        <v>161</v>
      </c>
      <c r="E156" s="234" t="s">
        <v>1</v>
      </c>
      <c r="F156" s="235" t="s">
        <v>176</v>
      </c>
      <c r="G156" s="232"/>
      <c r="H156" s="236">
        <v>0.56000000000000005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161</v>
      </c>
      <c r="AU156" s="242" t="s">
        <v>159</v>
      </c>
      <c r="AV156" s="13" t="s">
        <v>159</v>
      </c>
      <c r="AW156" s="13" t="s">
        <v>34</v>
      </c>
      <c r="AX156" s="13" t="s">
        <v>78</v>
      </c>
      <c r="AY156" s="242" t="s">
        <v>153</v>
      </c>
    </row>
    <row r="157" s="13" customFormat="1">
      <c r="A157" s="13"/>
      <c r="B157" s="231"/>
      <c r="C157" s="232"/>
      <c r="D157" s="233" t="s">
        <v>161</v>
      </c>
      <c r="E157" s="234" t="s">
        <v>1</v>
      </c>
      <c r="F157" s="235" t="s">
        <v>177</v>
      </c>
      <c r="G157" s="232"/>
      <c r="H157" s="236">
        <v>0.90000000000000002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161</v>
      </c>
      <c r="AU157" s="242" t="s">
        <v>159</v>
      </c>
      <c r="AV157" s="13" t="s">
        <v>159</v>
      </c>
      <c r="AW157" s="13" t="s">
        <v>34</v>
      </c>
      <c r="AX157" s="13" t="s">
        <v>78</v>
      </c>
      <c r="AY157" s="242" t="s">
        <v>153</v>
      </c>
    </row>
    <row r="158" s="14" customFormat="1">
      <c r="A158" s="14"/>
      <c r="B158" s="243"/>
      <c r="C158" s="244"/>
      <c r="D158" s="233" t="s">
        <v>161</v>
      </c>
      <c r="E158" s="245" t="s">
        <v>1</v>
      </c>
      <c r="F158" s="246" t="s">
        <v>164</v>
      </c>
      <c r="G158" s="244"/>
      <c r="H158" s="247">
        <v>1.46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161</v>
      </c>
      <c r="AU158" s="253" t="s">
        <v>159</v>
      </c>
      <c r="AV158" s="14" t="s">
        <v>158</v>
      </c>
      <c r="AW158" s="14" t="s">
        <v>34</v>
      </c>
      <c r="AX158" s="14" t="s">
        <v>86</v>
      </c>
      <c r="AY158" s="253" t="s">
        <v>153</v>
      </c>
    </row>
    <row r="159" s="12" customFormat="1" ht="22.8" customHeight="1">
      <c r="A159" s="12"/>
      <c r="B159" s="202"/>
      <c r="C159" s="203"/>
      <c r="D159" s="204" t="s">
        <v>77</v>
      </c>
      <c r="E159" s="215" t="s">
        <v>178</v>
      </c>
      <c r="F159" s="215" t="s">
        <v>179</v>
      </c>
      <c r="G159" s="203"/>
      <c r="H159" s="203"/>
      <c r="I159" s="206"/>
      <c r="J159" s="216">
        <f>BK159</f>
        <v>0</v>
      </c>
      <c r="K159" s="203"/>
      <c r="L159" s="207"/>
      <c r="M159" s="208"/>
      <c r="N159" s="209"/>
      <c r="O159" s="209"/>
      <c r="P159" s="210">
        <f>SUM(P160:P199)</f>
        <v>0</v>
      </c>
      <c r="Q159" s="209"/>
      <c r="R159" s="210">
        <f>SUM(R160:R199)</f>
        <v>7.9795799400000007</v>
      </c>
      <c r="S159" s="209"/>
      <c r="T159" s="211">
        <f>SUM(T160:T199)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86</v>
      </c>
      <c r="AT159" s="213" t="s">
        <v>77</v>
      </c>
      <c r="AU159" s="213" t="s">
        <v>86</v>
      </c>
      <c r="AY159" s="212" t="s">
        <v>153</v>
      </c>
      <c r="BK159" s="214">
        <f>SUM(BK160:BK199)</f>
        <v>0</v>
      </c>
    </row>
    <row r="160" s="2" customFormat="1" ht="24.15" customHeight="1">
      <c r="A160" s="38"/>
      <c r="B160" s="39"/>
      <c r="C160" s="217" t="s">
        <v>180</v>
      </c>
      <c r="D160" s="217" t="s">
        <v>155</v>
      </c>
      <c r="E160" s="218" t="s">
        <v>181</v>
      </c>
      <c r="F160" s="219" t="s">
        <v>182</v>
      </c>
      <c r="G160" s="220" t="s">
        <v>90</v>
      </c>
      <c r="H160" s="221">
        <v>61.119999999999997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44</v>
      </c>
      <c r="O160" s="91"/>
      <c r="P160" s="227">
        <f>O160*H160</f>
        <v>0</v>
      </c>
      <c r="Q160" s="227">
        <v>0.00025999999999999998</v>
      </c>
      <c r="R160" s="227">
        <f>Q160*H160</f>
        <v>0.015891199999999998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158</v>
      </c>
      <c r="AT160" s="229" t="s">
        <v>155</v>
      </c>
      <c r="AU160" s="229" t="s">
        <v>159</v>
      </c>
      <c r="AY160" s="17" t="s">
        <v>153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159</v>
      </c>
      <c r="BK160" s="230">
        <f>ROUND(I160*H160,2)</f>
        <v>0</v>
      </c>
      <c r="BL160" s="17" t="s">
        <v>158</v>
      </c>
      <c r="BM160" s="229" t="s">
        <v>183</v>
      </c>
    </row>
    <row r="161" s="13" customFormat="1">
      <c r="A161" s="13"/>
      <c r="B161" s="231"/>
      <c r="C161" s="232"/>
      <c r="D161" s="233" t="s">
        <v>161</v>
      </c>
      <c r="E161" s="234" t="s">
        <v>1</v>
      </c>
      <c r="F161" s="235" t="s">
        <v>97</v>
      </c>
      <c r="G161" s="232"/>
      <c r="H161" s="236">
        <v>61.119999999999997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161</v>
      </c>
      <c r="AU161" s="242" t="s">
        <v>159</v>
      </c>
      <c r="AV161" s="13" t="s">
        <v>159</v>
      </c>
      <c r="AW161" s="13" t="s">
        <v>34</v>
      </c>
      <c r="AX161" s="13" t="s">
        <v>86</v>
      </c>
      <c r="AY161" s="242" t="s">
        <v>153</v>
      </c>
    </row>
    <row r="162" s="2" customFormat="1" ht="24.15" customHeight="1">
      <c r="A162" s="38"/>
      <c r="B162" s="39"/>
      <c r="C162" s="217" t="s">
        <v>178</v>
      </c>
      <c r="D162" s="217" t="s">
        <v>155</v>
      </c>
      <c r="E162" s="218" t="s">
        <v>184</v>
      </c>
      <c r="F162" s="219" t="s">
        <v>185</v>
      </c>
      <c r="G162" s="220" t="s">
        <v>90</v>
      </c>
      <c r="H162" s="221">
        <v>61.119999999999997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0.0043800000000000002</v>
      </c>
      <c r="R162" s="227">
        <f>Q162*H162</f>
        <v>0.26770559999999999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158</v>
      </c>
      <c r="AT162" s="229" t="s">
        <v>155</v>
      </c>
      <c r="AU162" s="229" t="s">
        <v>159</v>
      </c>
      <c r="AY162" s="17" t="s">
        <v>153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159</v>
      </c>
      <c r="BK162" s="230">
        <f>ROUND(I162*H162,2)</f>
        <v>0</v>
      </c>
      <c r="BL162" s="17" t="s">
        <v>158</v>
      </c>
      <c r="BM162" s="229" t="s">
        <v>186</v>
      </c>
    </row>
    <row r="163" s="13" customFormat="1">
      <c r="A163" s="13"/>
      <c r="B163" s="231"/>
      <c r="C163" s="232"/>
      <c r="D163" s="233" t="s">
        <v>161</v>
      </c>
      <c r="E163" s="234" t="s">
        <v>1</v>
      </c>
      <c r="F163" s="235" t="s">
        <v>97</v>
      </c>
      <c r="G163" s="232"/>
      <c r="H163" s="236">
        <v>61.119999999999997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161</v>
      </c>
      <c r="AU163" s="242" t="s">
        <v>159</v>
      </c>
      <c r="AV163" s="13" t="s">
        <v>159</v>
      </c>
      <c r="AW163" s="13" t="s">
        <v>34</v>
      </c>
      <c r="AX163" s="13" t="s">
        <v>86</v>
      </c>
      <c r="AY163" s="242" t="s">
        <v>153</v>
      </c>
    </row>
    <row r="164" s="2" customFormat="1" ht="24.15" customHeight="1">
      <c r="A164" s="38"/>
      <c r="B164" s="39"/>
      <c r="C164" s="217" t="s">
        <v>187</v>
      </c>
      <c r="D164" s="217" t="s">
        <v>155</v>
      </c>
      <c r="E164" s="218" t="s">
        <v>188</v>
      </c>
      <c r="F164" s="219" t="s">
        <v>189</v>
      </c>
      <c r="G164" s="220" t="s">
        <v>90</v>
      </c>
      <c r="H164" s="221">
        <v>61.119999999999997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0.0030000000000000001</v>
      </c>
      <c r="R164" s="227">
        <f>Q164*H164</f>
        <v>0.18336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158</v>
      </c>
      <c r="AT164" s="229" t="s">
        <v>155</v>
      </c>
      <c r="AU164" s="229" t="s">
        <v>159</v>
      </c>
      <c r="AY164" s="17" t="s">
        <v>153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159</v>
      </c>
      <c r="BK164" s="230">
        <f>ROUND(I164*H164,2)</f>
        <v>0</v>
      </c>
      <c r="BL164" s="17" t="s">
        <v>158</v>
      </c>
      <c r="BM164" s="229" t="s">
        <v>190</v>
      </c>
    </row>
    <row r="165" s="13" customFormat="1">
      <c r="A165" s="13"/>
      <c r="B165" s="231"/>
      <c r="C165" s="232"/>
      <c r="D165" s="233" t="s">
        <v>161</v>
      </c>
      <c r="E165" s="234" t="s">
        <v>1</v>
      </c>
      <c r="F165" s="235" t="s">
        <v>97</v>
      </c>
      <c r="G165" s="232"/>
      <c r="H165" s="236">
        <v>61.119999999999997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161</v>
      </c>
      <c r="AU165" s="242" t="s">
        <v>159</v>
      </c>
      <c r="AV165" s="13" t="s">
        <v>159</v>
      </c>
      <c r="AW165" s="13" t="s">
        <v>34</v>
      </c>
      <c r="AX165" s="13" t="s">
        <v>86</v>
      </c>
      <c r="AY165" s="242" t="s">
        <v>153</v>
      </c>
    </row>
    <row r="166" s="2" customFormat="1" ht="24.15" customHeight="1">
      <c r="A166" s="38"/>
      <c r="B166" s="39"/>
      <c r="C166" s="217" t="s">
        <v>191</v>
      </c>
      <c r="D166" s="217" t="s">
        <v>155</v>
      </c>
      <c r="E166" s="218" t="s">
        <v>192</v>
      </c>
      <c r="F166" s="219" t="s">
        <v>193</v>
      </c>
      <c r="G166" s="220" t="s">
        <v>90</v>
      </c>
      <c r="H166" s="221">
        <v>161.30799999999999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0.00025999999999999998</v>
      </c>
      <c r="R166" s="227">
        <f>Q166*H166</f>
        <v>0.041940079999999998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158</v>
      </c>
      <c r="AT166" s="229" t="s">
        <v>155</v>
      </c>
      <c r="AU166" s="229" t="s">
        <v>159</v>
      </c>
      <c r="AY166" s="17" t="s">
        <v>153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159</v>
      </c>
      <c r="BK166" s="230">
        <f>ROUND(I166*H166,2)</f>
        <v>0</v>
      </c>
      <c r="BL166" s="17" t="s">
        <v>158</v>
      </c>
      <c r="BM166" s="229" t="s">
        <v>194</v>
      </c>
    </row>
    <row r="167" s="13" customFormat="1">
      <c r="A167" s="13"/>
      <c r="B167" s="231"/>
      <c r="C167" s="232"/>
      <c r="D167" s="233" t="s">
        <v>161</v>
      </c>
      <c r="E167" s="234" t="s">
        <v>1</v>
      </c>
      <c r="F167" s="235" t="s">
        <v>100</v>
      </c>
      <c r="G167" s="232"/>
      <c r="H167" s="236">
        <v>161.30799999999999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161</v>
      </c>
      <c r="AU167" s="242" t="s">
        <v>159</v>
      </c>
      <c r="AV167" s="13" t="s">
        <v>159</v>
      </c>
      <c r="AW167" s="13" t="s">
        <v>34</v>
      </c>
      <c r="AX167" s="13" t="s">
        <v>86</v>
      </c>
      <c r="AY167" s="242" t="s">
        <v>153</v>
      </c>
    </row>
    <row r="168" s="2" customFormat="1" ht="24.15" customHeight="1">
      <c r="A168" s="38"/>
      <c r="B168" s="39"/>
      <c r="C168" s="217" t="s">
        <v>195</v>
      </c>
      <c r="D168" s="217" t="s">
        <v>155</v>
      </c>
      <c r="E168" s="218" t="s">
        <v>196</v>
      </c>
      <c r="F168" s="219" t="s">
        <v>197</v>
      </c>
      <c r="G168" s="220" t="s">
        <v>90</v>
      </c>
      <c r="H168" s="221">
        <v>161.30799999999999</v>
      </c>
      <c r="I168" s="222"/>
      <c r="J168" s="223">
        <f>ROUND(I168*H168,2)</f>
        <v>0</v>
      </c>
      <c r="K168" s="224"/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0.0043800000000000002</v>
      </c>
      <c r="R168" s="227">
        <f>Q168*H168</f>
        <v>0.70652904000000005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158</v>
      </c>
      <c r="AT168" s="229" t="s">
        <v>155</v>
      </c>
      <c r="AU168" s="229" t="s">
        <v>159</v>
      </c>
      <c r="AY168" s="17" t="s">
        <v>153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159</v>
      </c>
      <c r="BK168" s="230">
        <f>ROUND(I168*H168,2)</f>
        <v>0</v>
      </c>
      <c r="BL168" s="17" t="s">
        <v>158</v>
      </c>
      <c r="BM168" s="229" t="s">
        <v>198</v>
      </c>
    </row>
    <row r="169" s="13" customFormat="1">
      <c r="A169" s="13"/>
      <c r="B169" s="231"/>
      <c r="C169" s="232"/>
      <c r="D169" s="233" t="s">
        <v>161</v>
      </c>
      <c r="E169" s="234" t="s">
        <v>1</v>
      </c>
      <c r="F169" s="235" t="s">
        <v>100</v>
      </c>
      <c r="G169" s="232"/>
      <c r="H169" s="236">
        <v>161.30799999999999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161</v>
      </c>
      <c r="AU169" s="242" t="s">
        <v>159</v>
      </c>
      <c r="AV169" s="13" t="s">
        <v>159</v>
      </c>
      <c r="AW169" s="13" t="s">
        <v>34</v>
      </c>
      <c r="AX169" s="13" t="s">
        <v>86</v>
      </c>
      <c r="AY169" s="242" t="s">
        <v>153</v>
      </c>
    </row>
    <row r="170" s="2" customFormat="1" ht="24.15" customHeight="1">
      <c r="A170" s="38"/>
      <c r="B170" s="39"/>
      <c r="C170" s="217" t="s">
        <v>199</v>
      </c>
      <c r="D170" s="217" t="s">
        <v>155</v>
      </c>
      <c r="E170" s="218" t="s">
        <v>200</v>
      </c>
      <c r="F170" s="219" t="s">
        <v>201</v>
      </c>
      <c r="G170" s="220" t="s">
        <v>90</v>
      </c>
      <c r="H170" s="221">
        <v>138.62799999999999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44</v>
      </c>
      <c r="O170" s="91"/>
      <c r="P170" s="227">
        <f>O170*H170</f>
        <v>0</v>
      </c>
      <c r="Q170" s="227">
        <v>0.0030000000000000001</v>
      </c>
      <c r="R170" s="227">
        <f>Q170*H170</f>
        <v>0.41588399999999998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158</v>
      </c>
      <c r="AT170" s="229" t="s">
        <v>155</v>
      </c>
      <c r="AU170" s="229" t="s">
        <v>159</v>
      </c>
      <c r="AY170" s="17" t="s">
        <v>153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159</v>
      </c>
      <c r="BK170" s="230">
        <f>ROUND(I170*H170,2)</f>
        <v>0</v>
      </c>
      <c r="BL170" s="17" t="s">
        <v>158</v>
      </c>
      <c r="BM170" s="229" t="s">
        <v>202</v>
      </c>
    </row>
    <row r="171" s="13" customFormat="1">
      <c r="A171" s="13"/>
      <c r="B171" s="231"/>
      <c r="C171" s="232"/>
      <c r="D171" s="233" t="s">
        <v>161</v>
      </c>
      <c r="E171" s="234" t="s">
        <v>1</v>
      </c>
      <c r="F171" s="235" t="s">
        <v>100</v>
      </c>
      <c r="G171" s="232"/>
      <c r="H171" s="236">
        <v>161.30799999999999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161</v>
      </c>
      <c r="AU171" s="242" t="s">
        <v>159</v>
      </c>
      <c r="AV171" s="13" t="s">
        <v>159</v>
      </c>
      <c r="AW171" s="13" t="s">
        <v>34</v>
      </c>
      <c r="AX171" s="13" t="s">
        <v>78</v>
      </c>
      <c r="AY171" s="242" t="s">
        <v>153</v>
      </c>
    </row>
    <row r="172" s="13" customFormat="1">
      <c r="A172" s="13"/>
      <c r="B172" s="231"/>
      <c r="C172" s="232"/>
      <c r="D172" s="233" t="s">
        <v>161</v>
      </c>
      <c r="E172" s="234" t="s">
        <v>1</v>
      </c>
      <c r="F172" s="235" t="s">
        <v>203</v>
      </c>
      <c r="G172" s="232"/>
      <c r="H172" s="236">
        <v>-22.68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161</v>
      </c>
      <c r="AU172" s="242" t="s">
        <v>159</v>
      </c>
      <c r="AV172" s="13" t="s">
        <v>159</v>
      </c>
      <c r="AW172" s="13" t="s">
        <v>34</v>
      </c>
      <c r="AX172" s="13" t="s">
        <v>78</v>
      </c>
      <c r="AY172" s="242" t="s">
        <v>153</v>
      </c>
    </row>
    <row r="173" s="14" customFormat="1">
      <c r="A173" s="14"/>
      <c r="B173" s="243"/>
      <c r="C173" s="244"/>
      <c r="D173" s="233" t="s">
        <v>161</v>
      </c>
      <c r="E173" s="245" t="s">
        <v>1</v>
      </c>
      <c r="F173" s="246" t="s">
        <v>164</v>
      </c>
      <c r="G173" s="244"/>
      <c r="H173" s="247">
        <v>138.62799999999999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161</v>
      </c>
      <c r="AU173" s="253" t="s">
        <v>159</v>
      </c>
      <c r="AV173" s="14" t="s">
        <v>158</v>
      </c>
      <c r="AW173" s="14" t="s">
        <v>34</v>
      </c>
      <c r="AX173" s="14" t="s">
        <v>86</v>
      </c>
      <c r="AY173" s="253" t="s">
        <v>153</v>
      </c>
    </row>
    <row r="174" s="2" customFormat="1" ht="24.15" customHeight="1">
      <c r="A174" s="38"/>
      <c r="B174" s="39"/>
      <c r="C174" s="217" t="s">
        <v>204</v>
      </c>
      <c r="D174" s="217" t="s">
        <v>155</v>
      </c>
      <c r="E174" s="218" t="s">
        <v>205</v>
      </c>
      <c r="F174" s="219" t="s">
        <v>206</v>
      </c>
      <c r="G174" s="220" t="s">
        <v>90</v>
      </c>
      <c r="H174" s="221">
        <v>26.100000000000001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0.015400000000000001</v>
      </c>
      <c r="R174" s="227">
        <f>Q174*H174</f>
        <v>0.40194000000000002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158</v>
      </c>
      <c r="AT174" s="229" t="s">
        <v>155</v>
      </c>
      <c r="AU174" s="229" t="s">
        <v>159</v>
      </c>
      <c r="AY174" s="17" t="s">
        <v>153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159</v>
      </c>
      <c r="BK174" s="230">
        <f>ROUND(I174*H174,2)</f>
        <v>0</v>
      </c>
      <c r="BL174" s="17" t="s">
        <v>158</v>
      </c>
      <c r="BM174" s="229" t="s">
        <v>207</v>
      </c>
    </row>
    <row r="175" s="13" customFormat="1">
      <c r="A175" s="13"/>
      <c r="B175" s="231"/>
      <c r="C175" s="232"/>
      <c r="D175" s="233" t="s">
        <v>161</v>
      </c>
      <c r="E175" s="234" t="s">
        <v>1</v>
      </c>
      <c r="F175" s="235" t="s">
        <v>208</v>
      </c>
      <c r="G175" s="232"/>
      <c r="H175" s="236">
        <v>16.800000000000001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161</v>
      </c>
      <c r="AU175" s="242" t="s">
        <v>159</v>
      </c>
      <c r="AV175" s="13" t="s">
        <v>159</v>
      </c>
      <c r="AW175" s="13" t="s">
        <v>34</v>
      </c>
      <c r="AX175" s="13" t="s">
        <v>78</v>
      </c>
      <c r="AY175" s="242" t="s">
        <v>153</v>
      </c>
    </row>
    <row r="176" s="13" customFormat="1">
      <c r="A176" s="13"/>
      <c r="B176" s="231"/>
      <c r="C176" s="232"/>
      <c r="D176" s="233" t="s">
        <v>161</v>
      </c>
      <c r="E176" s="234" t="s">
        <v>1</v>
      </c>
      <c r="F176" s="235" t="s">
        <v>209</v>
      </c>
      <c r="G176" s="232"/>
      <c r="H176" s="236">
        <v>9.3000000000000007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161</v>
      </c>
      <c r="AU176" s="242" t="s">
        <v>159</v>
      </c>
      <c r="AV176" s="13" t="s">
        <v>159</v>
      </c>
      <c r="AW176" s="13" t="s">
        <v>34</v>
      </c>
      <c r="AX176" s="13" t="s">
        <v>78</v>
      </c>
      <c r="AY176" s="242" t="s">
        <v>153</v>
      </c>
    </row>
    <row r="177" s="14" customFormat="1">
      <c r="A177" s="14"/>
      <c r="B177" s="243"/>
      <c r="C177" s="244"/>
      <c r="D177" s="233" t="s">
        <v>161</v>
      </c>
      <c r="E177" s="245" t="s">
        <v>1</v>
      </c>
      <c r="F177" s="246" t="s">
        <v>164</v>
      </c>
      <c r="G177" s="244"/>
      <c r="H177" s="247">
        <v>26.100000000000001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161</v>
      </c>
      <c r="AU177" s="253" t="s">
        <v>159</v>
      </c>
      <c r="AV177" s="14" t="s">
        <v>158</v>
      </c>
      <c r="AW177" s="14" t="s">
        <v>34</v>
      </c>
      <c r="AX177" s="14" t="s">
        <v>86</v>
      </c>
      <c r="AY177" s="253" t="s">
        <v>153</v>
      </c>
    </row>
    <row r="178" s="2" customFormat="1" ht="24.15" customHeight="1">
      <c r="A178" s="38"/>
      <c r="B178" s="39"/>
      <c r="C178" s="217" t="s">
        <v>210</v>
      </c>
      <c r="D178" s="217" t="s">
        <v>155</v>
      </c>
      <c r="E178" s="218" t="s">
        <v>211</v>
      </c>
      <c r="F178" s="219" t="s">
        <v>212</v>
      </c>
      <c r="G178" s="220" t="s">
        <v>90</v>
      </c>
      <c r="H178" s="221">
        <v>2.3199999999999998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44</v>
      </c>
      <c r="O178" s="91"/>
      <c r="P178" s="227">
        <f>O178*H178</f>
        <v>0</v>
      </c>
      <c r="Q178" s="227">
        <v>0.038899999999999997</v>
      </c>
      <c r="R178" s="227">
        <f>Q178*H178</f>
        <v>0.090247999999999981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158</v>
      </c>
      <c r="AT178" s="229" t="s">
        <v>155</v>
      </c>
      <c r="AU178" s="229" t="s">
        <v>159</v>
      </c>
      <c r="AY178" s="17" t="s">
        <v>153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159</v>
      </c>
      <c r="BK178" s="230">
        <f>ROUND(I178*H178,2)</f>
        <v>0</v>
      </c>
      <c r="BL178" s="17" t="s">
        <v>158</v>
      </c>
      <c r="BM178" s="229" t="s">
        <v>213</v>
      </c>
    </row>
    <row r="179" s="13" customFormat="1">
      <c r="A179" s="13"/>
      <c r="B179" s="231"/>
      <c r="C179" s="232"/>
      <c r="D179" s="233" t="s">
        <v>161</v>
      </c>
      <c r="E179" s="234" t="s">
        <v>1</v>
      </c>
      <c r="F179" s="235" t="s">
        <v>214</v>
      </c>
      <c r="G179" s="232"/>
      <c r="H179" s="236">
        <v>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161</v>
      </c>
      <c r="AU179" s="242" t="s">
        <v>159</v>
      </c>
      <c r="AV179" s="13" t="s">
        <v>159</v>
      </c>
      <c r="AW179" s="13" t="s">
        <v>34</v>
      </c>
      <c r="AX179" s="13" t="s">
        <v>78</v>
      </c>
      <c r="AY179" s="242" t="s">
        <v>153</v>
      </c>
    </row>
    <row r="180" s="13" customFormat="1">
      <c r="A180" s="13"/>
      <c r="B180" s="231"/>
      <c r="C180" s="232"/>
      <c r="D180" s="233" t="s">
        <v>161</v>
      </c>
      <c r="E180" s="234" t="s">
        <v>1</v>
      </c>
      <c r="F180" s="235" t="s">
        <v>215</v>
      </c>
      <c r="G180" s="232"/>
      <c r="H180" s="236">
        <v>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161</v>
      </c>
      <c r="AU180" s="242" t="s">
        <v>159</v>
      </c>
      <c r="AV180" s="13" t="s">
        <v>159</v>
      </c>
      <c r="AW180" s="13" t="s">
        <v>34</v>
      </c>
      <c r="AX180" s="13" t="s">
        <v>78</v>
      </c>
      <c r="AY180" s="242" t="s">
        <v>153</v>
      </c>
    </row>
    <row r="181" s="13" customFormat="1">
      <c r="A181" s="13"/>
      <c r="B181" s="231"/>
      <c r="C181" s="232"/>
      <c r="D181" s="233" t="s">
        <v>161</v>
      </c>
      <c r="E181" s="234" t="s">
        <v>1</v>
      </c>
      <c r="F181" s="235" t="s">
        <v>216</v>
      </c>
      <c r="G181" s="232"/>
      <c r="H181" s="236">
        <v>0.32000000000000001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161</v>
      </c>
      <c r="AU181" s="242" t="s">
        <v>159</v>
      </c>
      <c r="AV181" s="13" t="s">
        <v>159</v>
      </c>
      <c r="AW181" s="13" t="s">
        <v>34</v>
      </c>
      <c r="AX181" s="13" t="s">
        <v>78</v>
      </c>
      <c r="AY181" s="242" t="s">
        <v>153</v>
      </c>
    </row>
    <row r="182" s="14" customFormat="1">
      <c r="A182" s="14"/>
      <c r="B182" s="243"/>
      <c r="C182" s="244"/>
      <c r="D182" s="233" t="s">
        <v>161</v>
      </c>
      <c r="E182" s="245" t="s">
        <v>1</v>
      </c>
      <c r="F182" s="246" t="s">
        <v>164</v>
      </c>
      <c r="G182" s="244"/>
      <c r="H182" s="247">
        <v>2.3199999999999998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161</v>
      </c>
      <c r="AU182" s="253" t="s">
        <v>159</v>
      </c>
      <c r="AV182" s="14" t="s">
        <v>158</v>
      </c>
      <c r="AW182" s="14" t="s">
        <v>34</v>
      </c>
      <c r="AX182" s="14" t="s">
        <v>86</v>
      </c>
      <c r="AY182" s="253" t="s">
        <v>153</v>
      </c>
    </row>
    <row r="183" s="2" customFormat="1" ht="24.15" customHeight="1">
      <c r="A183" s="38"/>
      <c r="B183" s="39"/>
      <c r="C183" s="217" t="s">
        <v>217</v>
      </c>
      <c r="D183" s="217" t="s">
        <v>155</v>
      </c>
      <c r="E183" s="218" t="s">
        <v>218</v>
      </c>
      <c r="F183" s="219" t="s">
        <v>219</v>
      </c>
      <c r="G183" s="220" t="s">
        <v>220</v>
      </c>
      <c r="H183" s="221">
        <v>0.031</v>
      </c>
      <c r="I183" s="222"/>
      <c r="J183" s="223">
        <f>ROUND(I183*H183,2)</f>
        <v>0</v>
      </c>
      <c r="K183" s="224"/>
      <c r="L183" s="44"/>
      <c r="M183" s="225" t="s">
        <v>1</v>
      </c>
      <c r="N183" s="226" t="s">
        <v>44</v>
      </c>
      <c r="O183" s="91"/>
      <c r="P183" s="227">
        <f>O183*H183</f>
        <v>0</v>
      </c>
      <c r="Q183" s="227">
        <v>2.3010199999999998</v>
      </c>
      <c r="R183" s="227">
        <f>Q183*H183</f>
        <v>0.071331619999999998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158</v>
      </c>
      <c r="AT183" s="229" t="s">
        <v>155</v>
      </c>
      <c r="AU183" s="229" t="s">
        <v>159</v>
      </c>
      <c r="AY183" s="17" t="s">
        <v>153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159</v>
      </c>
      <c r="BK183" s="230">
        <f>ROUND(I183*H183,2)</f>
        <v>0</v>
      </c>
      <c r="BL183" s="17" t="s">
        <v>158</v>
      </c>
      <c r="BM183" s="229" t="s">
        <v>221</v>
      </c>
    </row>
    <row r="184" s="15" customFormat="1">
      <c r="A184" s="15"/>
      <c r="B184" s="254"/>
      <c r="C184" s="255"/>
      <c r="D184" s="233" t="s">
        <v>161</v>
      </c>
      <c r="E184" s="256" t="s">
        <v>1</v>
      </c>
      <c r="F184" s="257" t="s">
        <v>222</v>
      </c>
      <c r="G184" s="255"/>
      <c r="H184" s="256" t="s">
        <v>1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161</v>
      </c>
      <c r="AU184" s="263" t="s">
        <v>159</v>
      </c>
      <c r="AV184" s="15" t="s">
        <v>86</v>
      </c>
      <c r="AW184" s="15" t="s">
        <v>34</v>
      </c>
      <c r="AX184" s="15" t="s">
        <v>78</v>
      </c>
      <c r="AY184" s="263" t="s">
        <v>153</v>
      </c>
    </row>
    <row r="185" s="13" customFormat="1">
      <c r="A185" s="13"/>
      <c r="B185" s="231"/>
      <c r="C185" s="232"/>
      <c r="D185" s="233" t="s">
        <v>161</v>
      </c>
      <c r="E185" s="234" t="s">
        <v>1</v>
      </c>
      <c r="F185" s="235" t="s">
        <v>223</v>
      </c>
      <c r="G185" s="232"/>
      <c r="H185" s="236">
        <v>0.031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161</v>
      </c>
      <c r="AU185" s="242" t="s">
        <v>159</v>
      </c>
      <c r="AV185" s="13" t="s">
        <v>159</v>
      </c>
      <c r="AW185" s="13" t="s">
        <v>34</v>
      </c>
      <c r="AX185" s="13" t="s">
        <v>78</v>
      </c>
      <c r="AY185" s="242" t="s">
        <v>153</v>
      </c>
    </row>
    <row r="186" s="14" customFormat="1">
      <c r="A186" s="14"/>
      <c r="B186" s="243"/>
      <c r="C186" s="244"/>
      <c r="D186" s="233" t="s">
        <v>161</v>
      </c>
      <c r="E186" s="245" t="s">
        <v>1</v>
      </c>
      <c r="F186" s="246" t="s">
        <v>164</v>
      </c>
      <c r="G186" s="244"/>
      <c r="H186" s="247">
        <v>0.031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161</v>
      </c>
      <c r="AU186" s="253" t="s">
        <v>159</v>
      </c>
      <c r="AV186" s="14" t="s">
        <v>158</v>
      </c>
      <c r="AW186" s="14" t="s">
        <v>34</v>
      </c>
      <c r="AX186" s="14" t="s">
        <v>86</v>
      </c>
      <c r="AY186" s="253" t="s">
        <v>153</v>
      </c>
    </row>
    <row r="187" s="2" customFormat="1" ht="24.15" customHeight="1">
      <c r="A187" s="38"/>
      <c r="B187" s="39"/>
      <c r="C187" s="217" t="s">
        <v>224</v>
      </c>
      <c r="D187" s="217" t="s">
        <v>155</v>
      </c>
      <c r="E187" s="218" t="s">
        <v>225</v>
      </c>
      <c r="F187" s="219" t="s">
        <v>226</v>
      </c>
      <c r="G187" s="220" t="s">
        <v>90</v>
      </c>
      <c r="H187" s="221">
        <v>61.119999999999997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44</v>
      </c>
      <c r="O187" s="91"/>
      <c r="P187" s="227">
        <f>O187*H187</f>
        <v>0</v>
      </c>
      <c r="Q187" s="227">
        <v>0.094500000000000001</v>
      </c>
      <c r="R187" s="227">
        <f>Q187*H187</f>
        <v>5.7758399999999996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158</v>
      </c>
      <c r="AT187" s="229" t="s">
        <v>155</v>
      </c>
      <c r="AU187" s="229" t="s">
        <v>159</v>
      </c>
      <c r="AY187" s="17" t="s">
        <v>153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159</v>
      </c>
      <c r="BK187" s="230">
        <f>ROUND(I187*H187,2)</f>
        <v>0</v>
      </c>
      <c r="BL187" s="17" t="s">
        <v>158</v>
      </c>
      <c r="BM187" s="229" t="s">
        <v>227</v>
      </c>
    </row>
    <row r="188" s="13" customFormat="1">
      <c r="A188" s="13"/>
      <c r="B188" s="231"/>
      <c r="C188" s="232"/>
      <c r="D188" s="233" t="s">
        <v>161</v>
      </c>
      <c r="E188" s="234" t="s">
        <v>1</v>
      </c>
      <c r="F188" s="235" t="s">
        <v>97</v>
      </c>
      <c r="G188" s="232"/>
      <c r="H188" s="236">
        <v>61.119999999999997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161</v>
      </c>
      <c r="AU188" s="242" t="s">
        <v>159</v>
      </c>
      <c r="AV188" s="13" t="s">
        <v>159</v>
      </c>
      <c r="AW188" s="13" t="s">
        <v>34</v>
      </c>
      <c r="AX188" s="13" t="s">
        <v>86</v>
      </c>
      <c r="AY188" s="242" t="s">
        <v>153</v>
      </c>
    </row>
    <row r="189" s="2" customFormat="1" ht="16.5" customHeight="1">
      <c r="A189" s="38"/>
      <c r="B189" s="39"/>
      <c r="C189" s="217" t="s">
        <v>8</v>
      </c>
      <c r="D189" s="217" t="s">
        <v>155</v>
      </c>
      <c r="E189" s="218" t="s">
        <v>228</v>
      </c>
      <c r="F189" s="219" t="s">
        <v>229</v>
      </c>
      <c r="G189" s="220" t="s">
        <v>90</v>
      </c>
      <c r="H189" s="221">
        <v>61.119999999999997</v>
      </c>
      <c r="I189" s="222"/>
      <c r="J189" s="223">
        <f>ROUND(I189*H189,2)</f>
        <v>0</v>
      </c>
      <c r="K189" s="224"/>
      <c r="L189" s="44"/>
      <c r="M189" s="225" t="s">
        <v>1</v>
      </c>
      <c r="N189" s="226" t="s">
        <v>44</v>
      </c>
      <c r="O189" s="91"/>
      <c r="P189" s="227">
        <f>O189*H189</f>
        <v>0</v>
      </c>
      <c r="Q189" s="227">
        <v>0.00012</v>
      </c>
      <c r="R189" s="227">
        <f>Q189*H189</f>
        <v>0.0073343999999999996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158</v>
      </c>
      <c r="AT189" s="229" t="s">
        <v>155</v>
      </c>
      <c r="AU189" s="229" t="s">
        <v>159</v>
      </c>
      <c r="AY189" s="17" t="s">
        <v>153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159</v>
      </c>
      <c r="BK189" s="230">
        <f>ROUND(I189*H189,2)</f>
        <v>0</v>
      </c>
      <c r="BL189" s="17" t="s">
        <v>158</v>
      </c>
      <c r="BM189" s="229" t="s">
        <v>230</v>
      </c>
    </row>
    <row r="190" s="13" customFormat="1">
      <c r="A190" s="13"/>
      <c r="B190" s="231"/>
      <c r="C190" s="232"/>
      <c r="D190" s="233" t="s">
        <v>161</v>
      </c>
      <c r="E190" s="234" t="s">
        <v>1</v>
      </c>
      <c r="F190" s="235" t="s">
        <v>97</v>
      </c>
      <c r="G190" s="232"/>
      <c r="H190" s="236">
        <v>61.119999999999997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161</v>
      </c>
      <c r="AU190" s="242" t="s">
        <v>159</v>
      </c>
      <c r="AV190" s="13" t="s">
        <v>159</v>
      </c>
      <c r="AW190" s="13" t="s">
        <v>34</v>
      </c>
      <c r="AX190" s="13" t="s">
        <v>86</v>
      </c>
      <c r="AY190" s="242" t="s">
        <v>153</v>
      </c>
    </row>
    <row r="191" s="2" customFormat="1" ht="33" customHeight="1">
      <c r="A191" s="38"/>
      <c r="B191" s="39"/>
      <c r="C191" s="217" t="s">
        <v>231</v>
      </c>
      <c r="D191" s="217" t="s">
        <v>155</v>
      </c>
      <c r="E191" s="218" t="s">
        <v>232</v>
      </c>
      <c r="F191" s="219" t="s">
        <v>233</v>
      </c>
      <c r="G191" s="220" t="s">
        <v>234</v>
      </c>
      <c r="H191" s="221">
        <v>78.799999999999997</v>
      </c>
      <c r="I191" s="222"/>
      <c r="J191" s="223">
        <f>ROUND(I191*H191,2)</f>
        <v>0</v>
      </c>
      <c r="K191" s="224"/>
      <c r="L191" s="44"/>
      <c r="M191" s="225" t="s">
        <v>1</v>
      </c>
      <c r="N191" s="226" t="s">
        <v>44</v>
      </c>
      <c r="O191" s="91"/>
      <c r="P191" s="227">
        <f>O191*H191</f>
        <v>0</v>
      </c>
      <c r="Q191" s="227">
        <v>2.0000000000000002E-05</v>
      </c>
      <c r="R191" s="227">
        <f>Q191*H191</f>
        <v>0.0015760000000000001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158</v>
      </c>
      <c r="AT191" s="229" t="s">
        <v>155</v>
      </c>
      <c r="AU191" s="229" t="s">
        <v>159</v>
      </c>
      <c r="AY191" s="17" t="s">
        <v>153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159</v>
      </c>
      <c r="BK191" s="230">
        <f>ROUND(I191*H191,2)</f>
        <v>0</v>
      </c>
      <c r="BL191" s="17" t="s">
        <v>158</v>
      </c>
      <c r="BM191" s="229" t="s">
        <v>235</v>
      </c>
    </row>
    <row r="192" s="13" customFormat="1">
      <c r="A192" s="13"/>
      <c r="B192" s="231"/>
      <c r="C192" s="232"/>
      <c r="D192" s="233" t="s">
        <v>161</v>
      </c>
      <c r="E192" s="234" t="s">
        <v>1</v>
      </c>
      <c r="F192" s="235" t="s">
        <v>236</v>
      </c>
      <c r="G192" s="232"/>
      <c r="H192" s="236">
        <v>13.4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161</v>
      </c>
      <c r="AU192" s="242" t="s">
        <v>159</v>
      </c>
      <c r="AV192" s="13" t="s">
        <v>159</v>
      </c>
      <c r="AW192" s="13" t="s">
        <v>34</v>
      </c>
      <c r="AX192" s="13" t="s">
        <v>78</v>
      </c>
      <c r="AY192" s="242" t="s">
        <v>153</v>
      </c>
    </row>
    <row r="193" s="13" customFormat="1">
      <c r="A193" s="13"/>
      <c r="B193" s="231"/>
      <c r="C193" s="232"/>
      <c r="D193" s="233" t="s">
        <v>161</v>
      </c>
      <c r="E193" s="234" t="s">
        <v>1</v>
      </c>
      <c r="F193" s="235" t="s">
        <v>237</v>
      </c>
      <c r="G193" s="232"/>
      <c r="H193" s="236">
        <v>17.600000000000001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161</v>
      </c>
      <c r="AU193" s="242" t="s">
        <v>159</v>
      </c>
      <c r="AV193" s="13" t="s">
        <v>159</v>
      </c>
      <c r="AW193" s="13" t="s">
        <v>34</v>
      </c>
      <c r="AX193" s="13" t="s">
        <v>78</v>
      </c>
      <c r="AY193" s="242" t="s">
        <v>153</v>
      </c>
    </row>
    <row r="194" s="13" customFormat="1">
      <c r="A194" s="13"/>
      <c r="B194" s="231"/>
      <c r="C194" s="232"/>
      <c r="D194" s="233" t="s">
        <v>161</v>
      </c>
      <c r="E194" s="234" t="s">
        <v>1</v>
      </c>
      <c r="F194" s="235" t="s">
        <v>238</v>
      </c>
      <c r="G194" s="232"/>
      <c r="H194" s="236">
        <v>16.800000000000001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161</v>
      </c>
      <c r="AU194" s="242" t="s">
        <v>159</v>
      </c>
      <c r="AV194" s="13" t="s">
        <v>159</v>
      </c>
      <c r="AW194" s="13" t="s">
        <v>34</v>
      </c>
      <c r="AX194" s="13" t="s">
        <v>78</v>
      </c>
      <c r="AY194" s="242" t="s">
        <v>153</v>
      </c>
    </row>
    <row r="195" s="13" customFormat="1">
      <c r="A195" s="13"/>
      <c r="B195" s="231"/>
      <c r="C195" s="232"/>
      <c r="D195" s="233" t="s">
        <v>161</v>
      </c>
      <c r="E195" s="234" t="s">
        <v>1</v>
      </c>
      <c r="F195" s="235" t="s">
        <v>239</v>
      </c>
      <c r="G195" s="232"/>
      <c r="H195" s="236">
        <v>15.4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161</v>
      </c>
      <c r="AU195" s="242" t="s">
        <v>159</v>
      </c>
      <c r="AV195" s="13" t="s">
        <v>159</v>
      </c>
      <c r="AW195" s="13" t="s">
        <v>34</v>
      </c>
      <c r="AX195" s="13" t="s">
        <v>78</v>
      </c>
      <c r="AY195" s="242" t="s">
        <v>153</v>
      </c>
    </row>
    <row r="196" s="13" customFormat="1">
      <c r="A196" s="13"/>
      <c r="B196" s="231"/>
      <c r="C196" s="232"/>
      <c r="D196" s="233" t="s">
        <v>161</v>
      </c>
      <c r="E196" s="234" t="s">
        <v>1</v>
      </c>
      <c r="F196" s="235" t="s">
        <v>240</v>
      </c>
      <c r="G196" s="232"/>
      <c r="H196" s="236">
        <v>4.2000000000000002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161</v>
      </c>
      <c r="AU196" s="242" t="s">
        <v>159</v>
      </c>
      <c r="AV196" s="13" t="s">
        <v>159</v>
      </c>
      <c r="AW196" s="13" t="s">
        <v>34</v>
      </c>
      <c r="AX196" s="13" t="s">
        <v>78</v>
      </c>
      <c r="AY196" s="242" t="s">
        <v>153</v>
      </c>
    </row>
    <row r="197" s="13" customFormat="1">
      <c r="A197" s="13"/>
      <c r="B197" s="231"/>
      <c r="C197" s="232"/>
      <c r="D197" s="233" t="s">
        <v>161</v>
      </c>
      <c r="E197" s="234" t="s">
        <v>1</v>
      </c>
      <c r="F197" s="235" t="s">
        <v>241</v>
      </c>
      <c r="G197" s="232"/>
      <c r="H197" s="236">
        <v>7.2000000000000002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161</v>
      </c>
      <c r="AU197" s="242" t="s">
        <v>159</v>
      </c>
      <c r="AV197" s="13" t="s">
        <v>159</v>
      </c>
      <c r="AW197" s="13" t="s">
        <v>34</v>
      </c>
      <c r="AX197" s="13" t="s">
        <v>78</v>
      </c>
      <c r="AY197" s="242" t="s">
        <v>153</v>
      </c>
    </row>
    <row r="198" s="13" customFormat="1">
      <c r="A198" s="13"/>
      <c r="B198" s="231"/>
      <c r="C198" s="232"/>
      <c r="D198" s="233" t="s">
        <v>161</v>
      </c>
      <c r="E198" s="234" t="s">
        <v>1</v>
      </c>
      <c r="F198" s="235" t="s">
        <v>242</v>
      </c>
      <c r="G198" s="232"/>
      <c r="H198" s="236">
        <v>4.2000000000000002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161</v>
      </c>
      <c r="AU198" s="242" t="s">
        <v>159</v>
      </c>
      <c r="AV198" s="13" t="s">
        <v>159</v>
      </c>
      <c r="AW198" s="13" t="s">
        <v>34</v>
      </c>
      <c r="AX198" s="13" t="s">
        <v>78</v>
      </c>
      <c r="AY198" s="242" t="s">
        <v>153</v>
      </c>
    </row>
    <row r="199" s="14" customFormat="1">
      <c r="A199" s="14"/>
      <c r="B199" s="243"/>
      <c r="C199" s="244"/>
      <c r="D199" s="233" t="s">
        <v>161</v>
      </c>
      <c r="E199" s="245" t="s">
        <v>1</v>
      </c>
      <c r="F199" s="246" t="s">
        <v>164</v>
      </c>
      <c r="G199" s="244"/>
      <c r="H199" s="247">
        <v>78.799999999999997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161</v>
      </c>
      <c r="AU199" s="253" t="s">
        <v>159</v>
      </c>
      <c r="AV199" s="14" t="s">
        <v>158</v>
      </c>
      <c r="AW199" s="14" t="s">
        <v>34</v>
      </c>
      <c r="AX199" s="14" t="s">
        <v>86</v>
      </c>
      <c r="AY199" s="253" t="s">
        <v>153</v>
      </c>
    </row>
    <row r="200" s="12" customFormat="1" ht="22.8" customHeight="1">
      <c r="A200" s="12"/>
      <c r="B200" s="202"/>
      <c r="C200" s="203"/>
      <c r="D200" s="204" t="s">
        <v>77</v>
      </c>
      <c r="E200" s="215" t="s">
        <v>195</v>
      </c>
      <c r="F200" s="215" t="s">
        <v>243</v>
      </c>
      <c r="G200" s="203"/>
      <c r="H200" s="203"/>
      <c r="I200" s="206"/>
      <c r="J200" s="216">
        <f>BK200</f>
        <v>0</v>
      </c>
      <c r="K200" s="203"/>
      <c r="L200" s="207"/>
      <c r="M200" s="208"/>
      <c r="N200" s="209"/>
      <c r="O200" s="209"/>
      <c r="P200" s="210">
        <f>SUM(P201:P225)</f>
        <v>0</v>
      </c>
      <c r="Q200" s="209"/>
      <c r="R200" s="210">
        <f>SUM(R201:R225)</f>
        <v>0.015244799999999999</v>
      </c>
      <c r="S200" s="209"/>
      <c r="T200" s="211">
        <f>SUM(T201:T225)</f>
        <v>6.1564000000000014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2" t="s">
        <v>86</v>
      </c>
      <c r="AT200" s="213" t="s">
        <v>77</v>
      </c>
      <c r="AU200" s="213" t="s">
        <v>86</v>
      </c>
      <c r="AY200" s="212" t="s">
        <v>153</v>
      </c>
      <c r="BK200" s="214">
        <f>SUM(BK201:BK225)</f>
        <v>0</v>
      </c>
    </row>
    <row r="201" s="2" customFormat="1" ht="24.15" customHeight="1">
      <c r="A201" s="38"/>
      <c r="B201" s="39"/>
      <c r="C201" s="217" t="s">
        <v>244</v>
      </c>
      <c r="D201" s="217" t="s">
        <v>155</v>
      </c>
      <c r="E201" s="218" t="s">
        <v>245</v>
      </c>
      <c r="F201" s="219" t="s">
        <v>246</v>
      </c>
      <c r="G201" s="220" t="s">
        <v>90</v>
      </c>
      <c r="H201" s="221">
        <v>61.119999999999997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44</v>
      </c>
      <c r="O201" s="91"/>
      <c r="P201" s="227">
        <f>O201*H201</f>
        <v>0</v>
      </c>
      <c r="Q201" s="227">
        <v>4.0000000000000003E-05</v>
      </c>
      <c r="R201" s="227">
        <f>Q201*H201</f>
        <v>0.0024448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158</v>
      </c>
      <c r="AT201" s="229" t="s">
        <v>155</v>
      </c>
      <c r="AU201" s="229" t="s">
        <v>159</v>
      </c>
      <c r="AY201" s="17" t="s">
        <v>153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159</v>
      </c>
      <c r="BK201" s="230">
        <f>ROUND(I201*H201,2)</f>
        <v>0</v>
      </c>
      <c r="BL201" s="17" t="s">
        <v>158</v>
      </c>
      <c r="BM201" s="229" t="s">
        <v>247</v>
      </c>
    </row>
    <row r="202" s="13" customFormat="1">
      <c r="A202" s="13"/>
      <c r="B202" s="231"/>
      <c r="C202" s="232"/>
      <c r="D202" s="233" t="s">
        <v>161</v>
      </c>
      <c r="E202" s="234" t="s">
        <v>1</v>
      </c>
      <c r="F202" s="235" t="s">
        <v>97</v>
      </c>
      <c r="G202" s="232"/>
      <c r="H202" s="236">
        <v>61.119999999999997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161</v>
      </c>
      <c r="AU202" s="242" t="s">
        <v>159</v>
      </c>
      <c r="AV202" s="13" t="s">
        <v>159</v>
      </c>
      <c r="AW202" s="13" t="s">
        <v>34</v>
      </c>
      <c r="AX202" s="13" t="s">
        <v>86</v>
      </c>
      <c r="AY202" s="242" t="s">
        <v>153</v>
      </c>
    </row>
    <row r="203" s="2" customFormat="1" ht="21.75" customHeight="1">
      <c r="A203" s="38"/>
      <c r="B203" s="39"/>
      <c r="C203" s="217" t="s">
        <v>248</v>
      </c>
      <c r="D203" s="217" t="s">
        <v>155</v>
      </c>
      <c r="E203" s="218" t="s">
        <v>249</v>
      </c>
      <c r="F203" s="219" t="s">
        <v>250</v>
      </c>
      <c r="G203" s="220" t="s">
        <v>90</v>
      </c>
      <c r="H203" s="221">
        <v>0.28000000000000003</v>
      </c>
      <c r="I203" s="222"/>
      <c r="J203" s="223">
        <f>ROUND(I203*H203,2)</f>
        <v>0</v>
      </c>
      <c r="K203" s="224"/>
      <c r="L203" s="44"/>
      <c r="M203" s="225" t="s">
        <v>1</v>
      </c>
      <c r="N203" s="226" t="s">
        <v>44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0.055</v>
      </c>
      <c r="T203" s="228">
        <f>S203*H203</f>
        <v>0.015400000000000002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158</v>
      </c>
      <c r="AT203" s="229" t="s">
        <v>155</v>
      </c>
      <c r="AU203" s="229" t="s">
        <v>159</v>
      </c>
      <c r="AY203" s="17" t="s">
        <v>153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159</v>
      </c>
      <c r="BK203" s="230">
        <f>ROUND(I203*H203,2)</f>
        <v>0</v>
      </c>
      <c r="BL203" s="17" t="s">
        <v>158</v>
      </c>
      <c r="BM203" s="229" t="s">
        <v>251</v>
      </c>
    </row>
    <row r="204" s="13" customFormat="1">
      <c r="A204" s="13"/>
      <c r="B204" s="231"/>
      <c r="C204" s="232"/>
      <c r="D204" s="233" t="s">
        <v>161</v>
      </c>
      <c r="E204" s="234" t="s">
        <v>1</v>
      </c>
      <c r="F204" s="235" t="s">
        <v>252</v>
      </c>
      <c r="G204" s="232"/>
      <c r="H204" s="236">
        <v>0.28000000000000003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161</v>
      </c>
      <c r="AU204" s="242" t="s">
        <v>159</v>
      </c>
      <c r="AV204" s="13" t="s">
        <v>159</v>
      </c>
      <c r="AW204" s="13" t="s">
        <v>34</v>
      </c>
      <c r="AX204" s="13" t="s">
        <v>86</v>
      </c>
      <c r="AY204" s="242" t="s">
        <v>153</v>
      </c>
    </row>
    <row r="205" s="2" customFormat="1" ht="37.8" customHeight="1">
      <c r="A205" s="38"/>
      <c r="B205" s="39"/>
      <c r="C205" s="217" t="s">
        <v>253</v>
      </c>
      <c r="D205" s="217" t="s">
        <v>155</v>
      </c>
      <c r="E205" s="218" t="s">
        <v>254</v>
      </c>
      <c r="F205" s="219" t="s">
        <v>255</v>
      </c>
      <c r="G205" s="220" t="s">
        <v>220</v>
      </c>
      <c r="H205" s="221">
        <v>1.232</v>
      </c>
      <c r="I205" s="222"/>
      <c r="J205" s="223">
        <f>ROUND(I205*H205,2)</f>
        <v>0</v>
      </c>
      <c r="K205" s="224"/>
      <c r="L205" s="44"/>
      <c r="M205" s="225" t="s">
        <v>1</v>
      </c>
      <c r="N205" s="226" t="s">
        <v>44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2.2000000000000002</v>
      </c>
      <c r="T205" s="228">
        <f>S205*H205</f>
        <v>2.7104000000000004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158</v>
      </c>
      <c r="AT205" s="229" t="s">
        <v>155</v>
      </c>
      <c r="AU205" s="229" t="s">
        <v>159</v>
      </c>
      <c r="AY205" s="17" t="s">
        <v>153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159</v>
      </c>
      <c r="BK205" s="230">
        <f>ROUND(I205*H205,2)</f>
        <v>0</v>
      </c>
      <c r="BL205" s="17" t="s">
        <v>158</v>
      </c>
      <c r="BM205" s="229" t="s">
        <v>256</v>
      </c>
    </row>
    <row r="206" s="13" customFormat="1">
      <c r="A206" s="13"/>
      <c r="B206" s="231"/>
      <c r="C206" s="232"/>
      <c r="D206" s="233" t="s">
        <v>161</v>
      </c>
      <c r="E206" s="234" t="s">
        <v>1</v>
      </c>
      <c r="F206" s="235" t="s">
        <v>257</v>
      </c>
      <c r="G206" s="232"/>
      <c r="H206" s="236">
        <v>3.056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161</v>
      </c>
      <c r="AU206" s="242" t="s">
        <v>159</v>
      </c>
      <c r="AV206" s="13" t="s">
        <v>159</v>
      </c>
      <c r="AW206" s="13" t="s">
        <v>34</v>
      </c>
      <c r="AX206" s="13" t="s">
        <v>78</v>
      </c>
      <c r="AY206" s="242" t="s">
        <v>153</v>
      </c>
    </row>
    <row r="207" s="13" customFormat="1">
      <c r="A207" s="13"/>
      <c r="B207" s="231"/>
      <c r="C207" s="232"/>
      <c r="D207" s="233" t="s">
        <v>161</v>
      </c>
      <c r="E207" s="234" t="s">
        <v>1</v>
      </c>
      <c r="F207" s="235" t="s">
        <v>258</v>
      </c>
      <c r="G207" s="232"/>
      <c r="H207" s="236">
        <v>-0.95999999999999996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161</v>
      </c>
      <c r="AU207" s="242" t="s">
        <v>159</v>
      </c>
      <c r="AV207" s="13" t="s">
        <v>159</v>
      </c>
      <c r="AW207" s="13" t="s">
        <v>34</v>
      </c>
      <c r="AX207" s="13" t="s">
        <v>78</v>
      </c>
      <c r="AY207" s="242" t="s">
        <v>153</v>
      </c>
    </row>
    <row r="208" s="13" customFormat="1">
      <c r="A208" s="13"/>
      <c r="B208" s="231"/>
      <c r="C208" s="232"/>
      <c r="D208" s="233" t="s">
        <v>161</v>
      </c>
      <c r="E208" s="234" t="s">
        <v>1</v>
      </c>
      <c r="F208" s="235" t="s">
        <v>259</v>
      </c>
      <c r="G208" s="232"/>
      <c r="H208" s="236">
        <v>-0.86399999999999999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161</v>
      </c>
      <c r="AU208" s="242" t="s">
        <v>159</v>
      </c>
      <c r="AV208" s="13" t="s">
        <v>159</v>
      </c>
      <c r="AW208" s="13" t="s">
        <v>34</v>
      </c>
      <c r="AX208" s="13" t="s">
        <v>78</v>
      </c>
      <c r="AY208" s="242" t="s">
        <v>153</v>
      </c>
    </row>
    <row r="209" s="14" customFormat="1">
      <c r="A209" s="14"/>
      <c r="B209" s="243"/>
      <c r="C209" s="244"/>
      <c r="D209" s="233" t="s">
        <v>161</v>
      </c>
      <c r="E209" s="245" t="s">
        <v>1</v>
      </c>
      <c r="F209" s="246" t="s">
        <v>164</v>
      </c>
      <c r="G209" s="244"/>
      <c r="H209" s="247">
        <v>1.232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161</v>
      </c>
      <c r="AU209" s="253" t="s">
        <v>159</v>
      </c>
      <c r="AV209" s="14" t="s">
        <v>158</v>
      </c>
      <c r="AW209" s="14" t="s">
        <v>34</v>
      </c>
      <c r="AX209" s="14" t="s">
        <v>86</v>
      </c>
      <c r="AY209" s="253" t="s">
        <v>153</v>
      </c>
    </row>
    <row r="210" s="2" customFormat="1" ht="21.75" customHeight="1">
      <c r="A210" s="38"/>
      <c r="B210" s="39"/>
      <c r="C210" s="217" t="s">
        <v>260</v>
      </c>
      <c r="D210" s="217" t="s">
        <v>155</v>
      </c>
      <c r="E210" s="218" t="s">
        <v>261</v>
      </c>
      <c r="F210" s="219" t="s">
        <v>262</v>
      </c>
      <c r="G210" s="220" t="s">
        <v>90</v>
      </c>
      <c r="H210" s="221">
        <v>10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44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0.075999999999999998</v>
      </c>
      <c r="T210" s="228">
        <f>S210*H210</f>
        <v>0.76000000000000001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158</v>
      </c>
      <c r="AT210" s="229" t="s">
        <v>155</v>
      </c>
      <c r="AU210" s="229" t="s">
        <v>159</v>
      </c>
      <c r="AY210" s="17" t="s">
        <v>153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159</v>
      </c>
      <c r="BK210" s="230">
        <f>ROUND(I210*H210,2)</f>
        <v>0</v>
      </c>
      <c r="BL210" s="17" t="s">
        <v>158</v>
      </c>
      <c r="BM210" s="229" t="s">
        <v>263</v>
      </c>
    </row>
    <row r="211" s="13" customFormat="1">
      <c r="A211" s="13"/>
      <c r="B211" s="231"/>
      <c r="C211" s="232"/>
      <c r="D211" s="233" t="s">
        <v>161</v>
      </c>
      <c r="E211" s="234" t="s">
        <v>1</v>
      </c>
      <c r="F211" s="235" t="s">
        <v>264</v>
      </c>
      <c r="G211" s="232"/>
      <c r="H211" s="236">
        <v>6.4000000000000004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161</v>
      </c>
      <c r="AU211" s="242" t="s">
        <v>159</v>
      </c>
      <c r="AV211" s="13" t="s">
        <v>159</v>
      </c>
      <c r="AW211" s="13" t="s">
        <v>34</v>
      </c>
      <c r="AX211" s="13" t="s">
        <v>78</v>
      </c>
      <c r="AY211" s="242" t="s">
        <v>153</v>
      </c>
    </row>
    <row r="212" s="13" customFormat="1">
      <c r="A212" s="13"/>
      <c r="B212" s="231"/>
      <c r="C212" s="232"/>
      <c r="D212" s="233" t="s">
        <v>161</v>
      </c>
      <c r="E212" s="234" t="s">
        <v>1</v>
      </c>
      <c r="F212" s="235" t="s">
        <v>265</v>
      </c>
      <c r="G212" s="232"/>
      <c r="H212" s="236">
        <v>3.6000000000000001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161</v>
      </c>
      <c r="AU212" s="242" t="s">
        <v>159</v>
      </c>
      <c r="AV212" s="13" t="s">
        <v>159</v>
      </c>
      <c r="AW212" s="13" t="s">
        <v>34</v>
      </c>
      <c r="AX212" s="13" t="s">
        <v>78</v>
      </c>
      <c r="AY212" s="242" t="s">
        <v>153</v>
      </c>
    </row>
    <row r="213" s="14" customFormat="1">
      <c r="A213" s="14"/>
      <c r="B213" s="243"/>
      <c r="C213" s="244"/>
      <c r="D213" s="233" t="s">
        <v>161</v>
      </c>
      <c r="E213" s="245" t="s">
        <v>1</v>
      </c>
      <c r="F213" s="246" t="s">
        <v>266</v>
      </c>
      <c r="G213" s="244"/>
      <c r="H213" s="247">
        <v>10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161</v>
      </c>
      <c r="AU213" s="253" t="s">
        <v>159</v>
      </c>
      <c r="AV213" s="14" t="s">
        <v>158</v>
      </c>
      <c r="AW213" s="14" t="s">
        <v>34</v>
      </c>
      <c r="AX213" s="14" t="s">
        <v>86</v>
      </c>
      <c r="AY213" s="253" t="s">
        <v>153</v>
      </c>
    </row>
    <row r="214" s="2" customFormat="1" ht="24.15" customHeight="1">
      <c r="A214" s="38"/>
      <c r="B214" s="39"/>
      <c r="C214" s="217" t="s">
        <v>7</v>
      </c>
      <c r="D214" s="217" t="s">
        <v>155</v>
      </c>
      <c r="E214" s="218" t="s">
        <v>267</v>
      </c>
      <c r="F214" s="219" t="s">
        <v>268</v>
      </c>
      <c r="G214" s="220" t="s">
        <v>90</v>
      </c>
      <c r="H214" s="221">
        <v>5</v>
      </c>
      <c r="I214" s="222"/>
      <c r="J214" s="223">
        <f>ROUND(I214*H214,2)</f>
        <v>0</v>
      </c>
      <c r="K214" s="224"/>
      <c r="L214" s="44"/>
      <c r="M214" s="225" t="s">
        <v>1</v>
      </c>
      <c r="N214" s="226" t="s">
        <v>44</v>
      </c>
      <c r="O214" s="91"/>
      <c r="P214" s="227">
        <f>O214*H214</f>
        <v>0</v>
      </c>
      <c r="Q214" s="227">
        <v>0.00055999999999999995</v>
      </c>
      <c r="R214" s="227">
        <f>Q214*H214</f>
        <v>0.0027999999999999995</v>
      </c>
      <c r="S214" s="227">
        <v>0.27000000000000002</v>
      </c>
      <c r="T214" s="228">
        <f>S214*H214</f>
        <v>1.3500000000000001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158</v>
      </c>
      <c r="AT214" s="229" t="s">
        <v>155</v>
      </c>
      <c r="AU214" s="229" t="s">
        <v>159</v>
      </c>
      <c r="AY214" s="17" t="s">
        <v>153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159</v>
      </c>
      <c r="BK214" s="230">
        <f>ROUND(I214*H214,2)</f>
        <v>0</v>
      </c>
      <c r="BL214" s="17" t="s">
        <v>158</v>
      </c>
      <c r="BM214" s="229" t="s">
        <v>269</v>
      </c>
    </row>
    <row r="215" s="13" customFormat="1">
      <c r="A215" s="13"/>
      <c r="B215" s="231"/>
      <c r="C215" s="232"/>
      <c r="D215" s="233" t="s">
        <v>161</v>
      </c>
      <c r="E215" s="234" t="s">
        <v>1</v>
      </c>
      <c r="F215" s="235" t="s">
        <v>270</v>
      </c>
      <c r="G215" s="232"/>
      <c r="H215" s="236">
        <v>2.5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161</v>
      </c>
      <c r="AU215" s="242" t="s">
        <v>159</v>
      </c>
      <c r="AV215" s="13" t="s">
        <v>159</v>
      </c>
      <c r="AW215" s="13" t="s">
        <v>34</v>
      </c>
      <c r="AX215" s="13" t="s">
        <v>78</v>
      </c>
      <c r="AY215" s="242" t="s">
        <v>153</v>
      </c>
    </row>
    <row r="216" s="13" customFormat="1">
      <c r="A216" s="13"/>
      <c r="B216" s="231"/>
      <c r="C216" s="232"/>
      <c r="D216" s="233" t="s">
        <v>161</v>
      </c>
      <c r="E216" s="234" t="s">
        <v>1</v>
      </c>
      <c r="F216" s="235" t="s">
        <v>271</v>
      </c>
      <c r="G216" s="232"/>
      <c r="H216" s="236">
        <v>2.5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161</v>
      </c>
      <c r="AU216" s="242" t="s">
        <v>159</v>
      </c>
      <c r="AV216" s="13" t="s">
        <v>159</v>
      </c>
      <c r="AW216" s="13" t="s">
        <v>34</v>
      </c>
      <c r="AX216" s="13" t="s">
        <v>78</v>
      </c>
      <c r="AY216" s="242" t="s">
        <v>153</v>
      </c>
    </row>
    <row r="217" s="14" customFormat="1">
      <c r="A217" s="14"/>
      <c r="B217" s="243"/>
      <c r="C217" s="244"/>
      <c r="D217" s="233" t="s">
        <v>161</v>
      </c>
      <c r="E217" s="245" t="s">
        <v>1</v>
      </c>
      <c r="F217" s="246" t="s">
        <v>164</v>
      </c>
      <c r="G217" s="244"/>
      <c r="H217" s="247">
        <v>5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161</v>
      </c>
      <c r="AU217" s="253" t="s">
        <v>159</v>
      </c>
      <c r="AV217" s="14" t="s">
        <v>158</v>
      </c>
      <c r="AW217" s="14" t="s">
        <v>34</v>
      </c>
      <c r="AX217" s="14" t="s">
        <v>86</v>
      </c>
      <c r="AY217" s="253" t="s">
        <v>153</v>
      </c>
    </row>
    <row r="218" s="2" customFormat="1" ht="24.15" customHeight="1">
      <c r="A218" s="38"/>
      <c r="B218" s="39"/>
      <c r="C218" s="217" t="s">
        <v>272</v>
      </c>
      <c r="D218" s="217" t="s">
        <v>155</v>
      </c>
      <c r="E218" s="218" t="s">
        <v>273</v>
      </c>
      <c r="F218" s="219" t="s">
        <v>274</v>
      </c>
      <c r="G218" s="220" t="s">
        <v>234</v>
      </c>
      <c r="H218" s="221">
        <v>20</v>
      </c>
      <c r="I218" s="222"/>
      <c r="J218" s="223">
        <f>ROUND(I218*H218,2)</f>
        <v>0</v>
      </c>
      <c r="K218" s="224"/>
      <c r="L218" s="44"/>
      <c r="M218" s="225" t="s">
        <v>1</v>
      </c>
      <c r="N218" s="226" t="s">
        <v>44</v>
      </c>
      <c r="O218" s="91"/>
      <c r="P218" s="227">
        <f>O218*H218</f>
        <v>0</v>
      </c>
      <c r="Q218" s="227">
        <v>0.00050000000000000001</v>
      </c>
      <c r="R218" s="227">
        <f>Q218*H218</f>
        <v>0.01</v>
      </c>
      <c r="S218" s="227">
        <v>0.0060000000000000001</v>
      </c>
      <c r="T218" s="228">
        <f>S218*H218</f>
        <v>0.12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158</v>
      </c>
      <c r="AT218" s="229" t="s">
        <v>155</v>
      </c>
      <c r="AU218" s="229" t="s">
        <v>159</v>
      </c>
      <c r="AY218" s="17" t="s">
        <v>153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159</v>
      </c>
      <c r="BK218" s="230">
        <f>ROUND(I218*H218,2)</f>
        <v>0</v>
      </c>
      <c r="BL218" s="17" t="s">
        <v>158</v>
      </c>
      <c r="BM218" s="229" t="s">
        <v>275</v>
      </c>
    </row>
    <row r="219" s="13" customFormat="1">
      <c r="A219" s="13"/>
      <c r="B219" s="231"/>
      <c r="C219" s="232"/>
      <c r="D219" s="233" t="s">
        <v>161</v>
      </c>
      <c r="E219" s="234" t="s">
        <v>1</v>
      </c>
      <c r="F219" s="235" t="s">
        <v>276</v>
      </c>
      <c r="G219" s="232"/>
      <c r="H219" s="236">
        <v>10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161</v>
      </c>
      <c r="AU219" s="242" t="s">
        <v>159</v>
      </c>
      <c r="AV219" s="13" t="s">
        <v>159</v>
      </c>
      <c r="AW219" s="13" t="s">
        <v>34</v>
      </c>
      <c r="AX219" s="13" t="s">
        <v>78</v>
      </c>
      <c r="AY219" s="242" t="s">
        <v>153</v>
      </c>
    </row>
    <row r="220" s="13" customFormat="1">
      <c r="A220" s="13"/>
      <c r="B220" s="231"/>
      <c r="C220" s="232"/>
      <c r="D220" s="233" t="s">
        <v>161</v>
      </c>
      <c r="E220" s="234" t="s">
        <v>1</v>
      </c>
      <c r="F220" s="235" t="s">
        <v>277</v>
      </c>
      <c r="G220" s="232"/>
      <c r="H220" s="236">
        <v>10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161</v>
      </c>
      <c r="AU220" s="242" t="s">
        <v>159</v>
      </c>
      <c r="AV220" s="13" t="s">
        <v>159</v>
      </c>
      <c r="AW220" s="13" t="s">
        <v>34</v>
      </c>
      <c r="AX220" s="13" t="s">
        <v>78</v>
      </c>
      <c r="AY220" s="242" t="s">
        <v>153</v>
      </c>
    </row>
    <row r="221" s="14" customFormat="1">
      <c r="A221" s="14"/>
      <c r="B221" s="243"/>
      <c r="C221" s="244"/>
      <c r="D221" s="233" t="s">
        <v>161</v>
      </c>
      <c r="E221" s="245" t="s">
        <v>1</v>
      </c>
      <c r="F221" s="246" t="s">
        <v>164</v>
      </c>
      <c r="G221" s="244"/>
      <c r="H221" s="247">
        <v>20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161</v>
      </c>
      <c r="AU221" s="253" t="s">
        <v>159</v>
      </c>
      <c r="AV221" s="14" t="s">
        <v>158</v>
      </c>
      <c r="AW221" s="14" t="s">
        <v>34</v>
      </c>
      <c r="AX221" s="14" t="s">
        <v>86</v>
      </c>
      <c r="AY221" s="253" t="s">
        <v>153</v>
      </c>
    </row>
    <row r="222" s="2" customFormat="1" ht="33" customHeight="1">
      <c r="A222" s="38"/>
      <c r="B222" s="39"/>
      <c r="C222" s="217" t="s">
        <v>278</v>
      </c>
      <c r="D222" s="217" t="s">
        <v>155</v>
      </c>
      <c r="E222" s="218" t="s">
        <v>279</v>
      </c>
      <c r="F222" s="219" t="s">
        <v>280</v>
      </c>
      <c r="G222" s="220" t="s">
        <v>90</v>
      </c>
      <c r="H222" s="221">
        <v>26.100000000000001</v>
      </c>
      <c r="I222" s="222"/>
      <c r="J222" s="223">
        <f>ROUND(I222*H222,2)</f>
        <v>0</v>
      </c>
      <c r="K222" s="224"/>
      <c r="L222" s="44"/>
      <c r="M222" s="225" t="s">
        <v>1</v>
      </c>
      <c r="N222" s="226" t="s">
        <v>44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0.045999999999999999</v>
      </c>
      <c r="T222" s="228">
        <f>S222*H222</f>
        <v>1.2006000000000001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158</v>
      </c>
      <c r="AT222" s="229" t="s">
        <v>155</v>
      </c>
      <c r="AU222" s="229" t="s">
        <v>159</v>
      </c>
      <c r="AY222" s="17" t="s">
        <v>153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159</v>
      </c>
      <c r="BK222" s="230">
        <f>ROUND(I222*H222,2)</f>
        <v>0</v>
      </c>
      <c r="BL222" s="17" t="s">
        <v>158</v>
      </c>
      <c r="BM222" s="229" t="s">
        <v>281</v>
      </c>
    </row>
    <row r="223" s="13" customFormat="1">
      <c r="A223" s="13"/>
      <c r="B223" s="231"/>
      <c r="C223" s="232"/>
      <c r="D223" s="233" t="s">
        <v>161</v>
      </c>
      <c r="E223" s="234" t="s">
        <v>1</v>
      </c>
      <c r="F223" s="235" t="s">
        <v>208</v>
      </c>
      <c r="G223" s="232"/>
      <c r="H223" s="236">
        <v>16.800000000000001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161</v>
      </c>
      <c r="AU223" s="242" t="s">
        <v>159</v>
      </c>
      <c r="AV223" s="13" t="s">
        <v>159</v>
      </c>
      <c r="AW223" s="13" t="s">
        <v>34</v>
      </c>
      <c r="AX223" s="13" t="s">
        <v>78</v>
      </c>
      <c r="AY223" s="242" t="s">
        <v>153</v>
      </c>
    </row>
    <row r="224" s="13" customFormat="1">
      <c r="A224" s="13"/>
      <c r="B224" s="231"/>
      <c r="C224" s="232"/>
      <c r="D224" s="233" t="s">
        <v>161</v>
      </c>
      <c r="E224" s="234" t="s">
        <v>1</v>
      </c>
      <c r="F224" s="235" t="s">
        <v>209</v>
      </c>
      <c r="G224" s="232"/>
      <c r="H224" s="236">
        <v>9.3000000000000007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161</v>
      </c>
      <c r="AU224" s="242" t="s">
        <v>159</v>
      </c>
      <c r="AV224" s="13" t="s">
        <v>159</v>
      </c>
      <c r="AW224" s="13" t="s">
        <v>34</v>
      </c>
      <c r="AX224" s="13" t="s">
        <v>78</v>
      </c>
      <c r="AY224" s="242" t="s">
        <v>153</v>
      </c>
    </row>
    <row r="225" s="14" customFormat="1">
      <c r="A225" s="14"/>
      <c r="B225" s="243"/>
      <c r="C225" s="244"/>
      <c r="D225" s="233" t="s">
        <v>161</v>
      </c>
      <c r="E225" s="245" t="s">
        <v>1</v>
      </c>
      <c r="F225" s="246" t="s">
        <v>164</v>
      </c>
      <c r="G225" s="244"/>
      <c r="H225" s="247">
        <v>26.100000000000001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161</v>
      </c>
      <c r="AU225" s="253" t="s">
        <v>159</v>
      </c>
      <c r="AV225" s="14" t="s">
        <v>158</v>
      </c>
      <c r="AW225" s="14" t="s">
        <v>34</v>
      </c>
      <c r="AX225" s="14" t="s">
        <v>86</v>
      </c>
      <c r="AY225" s="253" t="s">
        <v>153</v>
      </c>
    </row>
    <row r="226" s="12" customFormat="1" ht="22.8" customHeight="1">
      <c r="A226" s="12"/>
      <c r="B226" s="202"/>
      <c r="C226" s="203"/>
      <c r="D226" s="204" t="s">
        <v>77</v>
      </c>
      <c r="E226" s="215" t="s">
        <v>282</v>
      </c>
      <c r="F226" s="215" t="s">
        <v>283</v>
      </c>
      <c r="G226" s="203"/>
      <c r="H226" s="203"/>
      <c r="I226" s="206"/>
      <c r="J226" s="216">
        <f>BK226</f>
        <v>0</v>
      </c>
      <c r="K226" s="203"/>
      <c r="L226" s="207"/>
      <c r="M226" s="208"/>
      <c r="N226" s="209"/>
      <c r="O226" s="209"/>
      <c r="P226" s="210">
        <f>SUM(P227:P239)</f>
        <v>0</v>
      </c>
      <c r="Q226" s="209"/>
      <c r="R226" s="210">
        <f>SUM(R227:R239)</f>
        <v>0</v>
      </c>
      <c r="S226" s="209"/>
      <c r="T226" s="211">
        <f>SUM(T227:T239)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2" t="s">
        <v>86</v>
      </c>
      <c r="AT226" s="213" t="s">
        <v>77</v>
      </c>
      <c r="AU226" s="213" t="s">
        <v>86</v>
      </c>
      <c r="AY226" s="212" t="s">
        <v>153</v>
      </c>
      <c r="BK226" s="214">
        <f>SUM(BK227:BK239)</f>
        <v>0</v>
      </c>
    </row>
    <row r="227" s="2" customFormat="1" ht="33" customHeight="1">
      <c r="A227" s="38"/>
      <c r="B227" s="39"/>
      <c r="C227" s="217" t="s">
        <v>284</v>
      </c>
      <c r="D227" s="217" t="s">
        <v>155</v>
      </c>
      <c r="E227" s="218" t="s">
        <v>285</v>
      </c>
      <c r="F227" s="219" t="s">
        <v>286</v>
      </c>
      <c r="G227" s="220" t="s">
        <v>287</v>
      </c>
      <c r="H227" s="221">
        <v>16.044</v>
      </c>
      <c r="I227" s="222"/>
      <c r="J227" s="223">
        <f>ROUND(I227*H227,2)</f>
        <v>0</v>
      </c>
      <c r="K227" s="224"/>
      <c r="L227" s="44"/>
      <c r="M227" s="225" t="s">
        <v>1</v>
      </c>
      <c r="N227" s="226" t="s">
        <v>44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158</v>
      </c>
      <c r="AT227" s="229" t="s">
        <v>155</v>
      </c>
      <c r="AU227" s="229" t="s">
        <v>159</v>
      </c>
      <c r="AY227" s="17" t="s">
        <v>153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159</v>
      </c>
      <c r="BK227" s="230">
        <f>ROUND(I227*H227,2)</f>
        <v>0</v>
      </c>
      <c r="BL227" s="17" t="s">
        <v>158</v>
      </c>
      <c r="BM227" s="229" t="s">
        <v>288</v>
      </c>
    </row>
    <row r="228" s="2" customFormat="1" ht="33" customHeight="1">
      <c r="A228" s="38"/>
      <c r="B228" s="39"/>
      <c r="C228" s="217" t="s">
        <v>289</v>
      </c>
      <c r="D228" s="217" t="s">
        <v>155</v>
      </c>
      <c r="E228" s="218" t="s">
        <v>290</v>
      </c>
      <c r="F228" s="219" t="s">
        <v>291</v>
      </c>
      <c r="G228" s="220" t="s">
        <v>287</v>
      </c>
      <c r="H228" s="221">
        <v>16.044</v>
      </c>
      <c r="I228" s="222"/>
      <c r="J228" s="223">
        <f>ROUND(I228*H228,2)</f>
        <v>0</v>
      </c>
      <c r="K228" s="224"/>
      <c r="L228" s="44"/>
      <c r="M228" s="225" t="s">
        <v>1</v>
      </c>
      <c r="N228" s="226" t="s">
        <v>44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158</v>
      </c>
      <c r="AT228" s="229" t="s">
        <v>155</v>
      </c>
      <c r="AU228" s="229" t="s">
        <v>159</v>
      </c>
      <c r="AY228" s="17" t="s">
        <v>153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159</v>
      </c>
      <c r="BK228" s="230">
        <f>ROUND(I228*H228,2)</f>
        <v>0</v>
      </c>
      <c r="BL228" s="17" t="s">
        <v>158</v>
      </c>
      <c r="BM228" s="229" t="s">
        <v>292</v>
      </c>
    </row>
    <row r="229" s="2" customFormat="1" ht="24.15" customHeight="1">
      <c r="A229" s="38"/>
      <c r="B229" s="39"/>
      <c r="C229" s="217" t="s">
        <v>293</v>
      </c>
      <c r="D229" s="217" t="s">
        <v>155</v>
      </c>
      <c r="E229" s="218" t="s">
        <v>294</v>
      </c>
      <c r="F229" s="219" t="s">
        <v>295</v>
      </c>
      <c r="G229" s="220" t="s">
        <v>287</v>
      </c>
      <c r="H229" s="221">
        <v>80.219999999999999</v>
      </c>
      <c r="I229" s="222"/>
      <c r="J229" s="223">
        <f>ROUND(I229*H229,2)</f>
        <v>0</v>
      </c>
      <c r="K229" s="224"/>
      <c r="L229" s="44"/>
      <c r="M229" s="225" t="s">
        <v>1</v>
      </c>
      <c r="N229" s="226" t="s">
        <v>44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158</v>
      </c>
      <c r="AT229" s="229" t="s">
        <v>155</v>
      </c>
      <c r="AU229" s="229" t="s">
        <v>159</v>
      </c>
      <c r="AY229" s="17" t="s">
        <v>153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159</v>
      </c>
      <c r="BK229" s="230">
        <f>ROUND(I229*H229,2)</f>
        <v>0</v>
      </c>
      <c r="BL229" s="17" t="s">
        <v>158</v>
      </c>
      <c r="BM229" s="229" t="s">
        <v>296</v>
      </c>
    </row>
    <row r="230" s="13" customFormat="1">
      <c r="A230" s="13"/>
      <c r="B230" s="231"/>
      <c r="C230" s="232"/>
      <c r="D230" s="233" t="s">
        <v>161</v>
      </c>
      <c r="E230" s="232"/>
      <c r="F230" s="235" t="s">
        <v>297</v>
      </c>
      <c r="G230" s="232"/>
      <c r="H230" s="236">
        <v>80.219999999999999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161</v>
      </c>
      <c r="AU230" s="242" t="s">
        <v>159</v>
      </c>
      <c r="AV230" s="13" t="s">
        <v>159</v>
      </c>
      <c r="AW230" s="13" t="s">
        <v>4</v>
      </c>
      <c r="AX230" s="13" t="s">
        <v>86</v>
      </c>
      <c r="AY230" s="242" t="s">
        <v>153</v>
      </c>
    </row>
    <row r="231" s="2" customFormat="1" ht="33" customHeight="1">
      <c r="A231" s="38"/>
      <c r="B231" s="39"/>
      <c r="C231" s="217" t="s">
        <v>298</v>
      </c>
      <c r="D231" s="217" t="s">
        <v>155</v>
      </c>
      <c r="E231" s="218" t="s">
        <v>299</v>
      </c>
      <c r="F231" s="219" t="s">
        <v>300</v>
      </c>
      <c r="G231" s="220" t="s">
        <v>287</v>
      </c>
      <c r="H231" s="221">
        <v>14.254</v>
      </c>
      <c r="I231" s="222"/>
      <c r="J231" s="223">
        <f>ROUND(I231*H231,2)</f>
        <v>0</v>
      </c>
      <c r="K231" s="224"/>
      <c r="L231" s="44"/>
      <c r="M231" s="225" t="s">
        <v>1</v>
      </c>
      <c r="N231" s="226" t="s">
        <v>44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158</v>
      </c>
      <c r="AT231" s="229" t="s">
        <v>155</v>
      </c>
      <c r="AU231" s="229" t="s">
        <v>159</v>
      </c>
      <c r="AY231" s="17" t="s">
        <v>153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159</v>
      </c>
      <c r="BK231" s="230">
        <f>ROUND(I231*H231,2)</f>
        <v>0</v>
      </c>
      <c r="BL231" s="17" t="s">
        <v>158</v>
      </c>
      <c r="BM231" s="229" t="s">
        <v>301</v>
      </c>
    </row>
    <row r="232" s="13" customFormat="1">
      <c r="A232" s="13"/>
      <c r="B232" s="231"/>
      <c r="C232" s="232"/>
      <c r="D232" s="233" t="s">
        <v>161</v>
      </c>
      <c r="E232" s="234" t="s">
        <v>1</v>
      </c>
      <c r="F232" s="235" t="s">
        <v>302</v>
      </c>
      <c r="G232" s="232"/>
      <c r="H232" s="236">
        <v>16.004000000000001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161</v>
      </c>
      <c r="AU232" s="242" t="s">
        <v>159</v>
      </c>
      <c r="AV232" s="13" t="s">
        <v>159</v>
      </c>
      <c r="AW232" s="13" t="s">
        <v>34</v>
      </c>
      <c r="AX232" s="13" t="s">
        <v>78</v>
      </c>
      <c r="AY232" s="242" t="s">
        <v>153</v>
      </c>
    </row>
    <row r="233" s="13" customFormat="1">
      <c r="A233" s="13"/>
      <c r="B233" s="231"/>
      <c r="C233" s="232"/>
      <c r="D233" s="233" t="s">
        <v>161</v>
      </c>
      <c r="E233" s="234" t="s">
        <v>1</v>
      </c>
      <c r="F233" s="235" t="s">
        <v>303</v>
      </c>
      <c r="G233" s="232"/>
      <c r="H233" s="236">
        <v>-1.75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161</v>
      </c>
      <c r="AU233" s="242" t="s">
        <v>159</v>
      </c>
      <c r="AV233" s="13" t="s">
        <v>159</v>
      </c>
      <c r="AW233" s="13" t="s">
        <v>34</v>
      </c>
      <c r="AX233" s="13" t="s">
        <v>78</v>
      </c>
      <c r="AY233" s="242" t="s">
        <v>153</v>
      </c>
    </row>
    <row r="234" s="14" customFormat="1">
      <c r="A234" s="14"/>
      <c r="B234" s="243"/>
      <c r="C234" s="244"/>
      <c r="D234" s="233" t="s">
        <v>161</v>
      </c>
      <c r="E234" s="245" t="s">
        <v>1</v>
      </c>
      <c r="F234" s="246" t="s">
        <v>164</v>
      </c>
      <c r="G234" s="244"/>
      <c r="H234" s="247">
        <v>14.254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161</v>
      </c>
      <c r="AU234" s="253" t="s">
        <v>159</v>
      </c>
      <c r="AV234" s="14" t="s">
        <v>158</v>
      </c>
      <c r="AW234" s="14" t="s">
        <v>34</v>
      </c>
      <c r="AX234" s="14" t="s">
        <v>86</v>
      </c>
      <c r="AY234" s="253" t="s">
        <v>153</v>
      </c>
    </row>
    <row r="235" s="2" customFormat="1" ht="33" customHeight="1">
      <c r="A235" s="38"/>
      <c r="B235" s="39"/>
      <c r="C235" s="217" t="s">
        <v>304</v>
      </c>
      <c r="D235" s="217" t="s">
        <v>155</v>
      </c>
      <c r="E235" s="218" t="s">
        <v>305</v>
      </c>
      <c r="F235" s="219" t="s">
        <v>306</v>
      </c>
      <c r="G235" s="220" t="s">
        <v>287</v>
      </c>
      <c r="H235" s="221">
        <v>1.75</v>
      </c>
      <c r="I235" s="222"/>
      <c r="J235" s="223">
        <f>ROUND(I235*H235,2)</f>
        <v>0</v>
      </c>
      <c r="K235" s="224"/>
      <c r="L235" s="44"/>
      <c r="M235" s="225" t="s">
        <v>1</v>
      </c>
      <c r="N235" s="226" t="s">
        <v>44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158</v>
      </c>
      <c r="AT235" s="229" t="s">
        <v>155</v>
      </c>
      <c r="AU235" s="229" t="s">
        <v>159</v>
      </c>
      <c r="AY235" s="17" t="s">
        <v>153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159</v>
      </c>
      <c r="BK235" s="230">
        <f>ROUND(I235*H235,2)</f>
        <v>0</v>
      </c>
      <c r="BL235" s="17" t="s">
        <v>158</v>
      </c>
      <c r="BM235" s="229" t="s">
        <v>307</v>
      </c>
    </row>
    <row r="236" s="13" customFormat="1">
      <c r="A236" s="13"/>
      <c r="B236" s="231"/>
      <c r="C236" s="232"/>
      <c r="D236" s="233" t="s">
        <v>161</v>
      </c>
      <c r="E236" s="234" t="s">
        <v>1</v>
      </c>
      <c r="F236" s="235" t="s">
        <v>308</v>
      </c>
      <c r="G236" s="232"/>
      <c r="H236" s="236">
        <v>0.65700000000000003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161</v>
      </c>
      <c r="AU236" s="242" t="s">
        <v>159</v>
      </c>
      <c r="AV236" s="13" t="s">
        <v>159</v>
      </c>
      <c r="AW236" s="13" t="s">
        <v>34</v>
      </c>
      <c r="AX236" s="13" t="s">
        <v>78</v>
      </c>
      <c r="AY236" s="242" t="s">
        <v>153</v>
      </c>
    </row>
    <row r="237" s="13" customFormat="1">
      <c r="A237" s="13"/>
      <c r="B237" s="231"/>
      <c r="C237" s="232"/>
      <c r="D237" s="233" t="s">
        <v>161</v>
      </c>
      <c r="E237" s="234" t="s">
        <v>1</v>
      </c>
      <c r="F237" s="235" t="s">
        <v>309</v>
      </c>
      <c r="G237" s="232"/>
      <c r="H237" s="236">
        <v>0.18099999999999999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161</v>
      </c>
      <c r="AU237" s="242" t="s">
        <v>159</v>
      </c>
      <c r="AV237" s="13" t="s">
        <v>159</v>
      </c>
      <c r="AW237" s="13" t="s">
        <v>34</v>
      </c>
      <c r="AX237" s="13" t="s">
        <v>78</v>
      </c>
      <c r="AY237" s="242" t="s">
        <v>153</v>
      </c>
    </row>
    <row r="238" s="13" customFormat="1">
      <c r="A238" s="13"/>
      <c r="B238" s="231"/>
      <c r="C238" s="232"/>
      <c r="D238" s="233" t="s">
        <v>161</v>
      </c>
      <c r="E238" s="234" t="s">
        <v>1</v>
      </c>
      <c r="F238" s="235" t="s">
        <v>310</v>
      </c>
      <c r="G238" s="232"/>
      <c r="H238" s="236">
        <v>0.91200000000000003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161</v>
      </c>
      <c r="AU238" s="242" t="s">
        <v>159</v>
      </c>
      <c r="AV238" s="13" t="s">
        <v>159</v>
      </c>
      <c r="AW238" s="13" t="s">
        <v>34</v>
      </c>
      <c r="AX238" s="13" t="s">
        <v>78</v>
      </c>
      <c r="AY238" s="242" t="s">
        <v>153</v>
      </c>
    </row>
    <row r="239" s="14" customFormat="1">
      <c r="A239" s="14"/>
      <c r="B239" s="243"/>
      <c r="C239" s="244"/>
      <c r="D239" s="233" t="s">
        <v>161</v>
      </c>
      <c r="E239" s="245" t="s">
        <v>1</v>
      </c>
      <c r="F239" s="246" t="s">
        <v>164</v>
      </c>
      <c r="G239" s="244"/>
      <c r="H239" s="247">
        <v>1.75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161</v>
      </c>
      <c r="AU239" s="253" t="s">
        <v>159</v>
      </c>
      <c r="AV239" s="14" t="s">
        <v>158</v>
      </c>
      <c r="AW239" s="14" t="s">
        <v>34</v>
      </c>
      <c r="AX239" s="14" t="s">
        <v>86</v>
      </c>
      <c r="AY239" s="253" t="s">
        <v>153</v>
      </c>
    </row>
    <row r="240" s="12" customFormat="1" ht="22.8" customHeight="1">
      <c r="A240" s="12"/>
      <c r="B240" s="202"/>
      <c r="C240" s="203"/>
      <c r="D240" s="204" t="s">
        <v>77</v>
      </c>
      <c r="E240" s="215" t="s">
        <v>311</v>
      </c>
      <c r="F240" s="215" t="s">
        <v>312</v>
      </c>
      <c r="G240" s="203"/>
      <c r="H240" s="203"/>
      <c r="I240" s="206"/>
      <c r="J240" s="216">
        <f>BK240</f>
        <v>0</v>
      </c>
      <c r="K240" s="203"/>
      <c r="L240" s="207"/>
      <c r="M240" s="208"/>
      <c r="N240" s="209"/>
      <c r="O240" s="209"/>
      <c r="P240" s="210">
        <f>P241</f>
        <v>0</v>
      </c>
      <c r="Q240" s="209"/>
      <c r="R240" s="210">
        <f>R241</f>
        <v>0</v>
      </c>
      <c r="S240" s="209"/>
      <c r="T240" s="211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86</v>
      </c>
      <c r="AT240" s="213" t="s">
        <v>77</v>
      </c>
      <c r="AU240" s="213" t="s">
        <v>86</v>
      </c>
      <c r="AY240" s="212" t="s">
        <v>153</v>
      </c>
      <c r="BK240" s="214">
        <f>BK241</f>
        <v>0</v>
      </c>
    </row>
    <row r="241" s="2" customFormat="1" ht="21.75" customHeight="1">
      <c r="A241" s="38"/>
      <c r="B241" s="39"/>
      <c r="C241" s="217" t="s">
        <v>313</v>
      </c>
      <c r="D241" s="217" t="s">
        <v>155</v>
      </c>
      <c r="E241" s="218" t="s">
        <v>314</v>
      </c>
      <c r="F241" s="219" t="s">
        <v>315</v>
      </c>
      <c r="G241" s="220" t="s">
        <v>287</v>
      </c>
      <c r="H241" s="221">
        <v>8.9619999999999997</v>
      </c>
      <c r="I241" s="222"/>
      <c r="J241" s="223">
        <f>ROUND(I241*H241,2)</f>
        <v>0</v>
      </c>
      <c r="K241" s="224"/>
      <c r="L241" s="44"/>
      <c r="M241" s="225" t="s">
        <v>1</v>
      </c>
      <c r="N241" s="226" t="s">
        <v>44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158</v>
      </c>
      <c r="AT241" s="229" t="s">
        <v>155</v>
      </c>
      <c r="AU241" s="229" t="s">
        <v>159</v>
      </c>
      <c r="AY241" s="17" t="s">
        <v>153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159</v>
      </c>
      <c r="BK241" s="230">
        <f>ROUND(I241*H241,2)</f>
        <v>0</v>
      </c>
      <c r="BL241" s="17" t="s">
        <v>158</v>
      </c>
      <c r="BM241" s="229" t="s">
        <v>316</v>
      </c>
    </row>
    <row r="242" s="12" customFormat="1" ht="25.92" customHeight="1">
      <c r="A242" s="12"/>
      <c r="B242" s="202"/>
      <c r="C242" s="203"/>
      <c r="D242" s="204" t="s">
        <v>77</v>
      </c>
      <c r="E242" s="205" t="s">
        <v>317</v>
      </c>
      <c r="F242" s="205" t="s">
        <v>318</v>
      </c>
      <c r="G242" s="203"/>
      <c r="H242" s="203"/>
      <c r="I242" s="206"/>
      <c r="J242" s="189">
        <f>BK242</f>
        <v>0</v>
      </c>
      <c r="K242" s="203"/>
      <c r="L242" s="207"/>
      <c r="M242" s="208"/>
      <c r="N242" s="209"/>
      <c r="O242" s="209"/>
      <c r="P242" s="210">
        <f>P243+P258+P270+P285+P312+P331+P338+P359+P367+P371+P414+P441+P445+P485+P512+P524</f>
        <v>0</v>
      </c>
      <c r="Q242" s="209"/>
      <c r="R242" s="210">
        <f>R243+R258+R270+R285+R312+R331+R338+R359+R367+R371+R414+R441+R445+R485+R512+R524</f>
        <v>1.6792592200000001</v>
      </c>
      <c r="S242" s="209"/>
      <c r="T242" s="211">
        <f>T243+T258+T270+T285+T312+T331+T338+T359+T367+T371+T414+T441+T445+T485+T512+T524</f>
        <v>9.9635012799999991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2" t="s">
        <v>159</v>
      </c>
      <c r="AT242" s="213" t="s">
        <v>77</v>
      </c>
      <c r="AU242" s="213" t="s">
        <v>78</v>
      </c>
      <c r="AY242" s="212" t="s">
        <v>153</v>
      </c>
      <c r="BK242" s="214">
        <f>BK243+BK258+BK270+BK285+BK312+BK331+BK338+BK359+BK367+BK371+BK414+BK441+BK445+BK485+BK512+BK524</f>
        <v>0</v>
      </c>
    </row>
    <row r="243" s="12" customFormat="1" ht="22.8" customHeight="1">
      <c r="A243" s="12"/>
      <c r="B243" s="202"/>
      <c r="C243" s="203"/>
      <c r="D243" s="204" t="s">
        <v>77</v>
      </c>
      <c r="E243" s="215" t="s">
        <v>319</v>
      </c>
      <c r="F243" s="215" t="s">
        <v>320</v>
      </c>
      <c r="G243" s="203"/>
      <c r="H243" s="203"/>
      <c r="I243" s="206"/>
      <c r="J243" s="216">
        <f>BK243</f>
        <v>0</v>
      </c>
      <c r="K243" s="203"/>
      <c r="L243" s="207"/>
      <c r="M243" s="208"/>
      <c r="N243" s="209"/>
      <c r="O243" s="209"/>
      <c r="P243" s="210">
        <f>SUM(P244:P257)</f>
        <v>0</v>
      </c>
      <c r="Q243" s="209"/>
      <c r="R243" s="210">
        <f>SUM(R244:R257)</f>
        <v>0.095760000000000012</v>
      </c>
      <c r="S243" s="209"/>
      <c r="T243" s="211">
        <f>SUM(T244:T257)</f>
        <v>5.048832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2" t="s">
        <v>159</v>
      </c>
      <c r="AT243" s="213" t="s">
        <v>77</v>
      </c>
      <c r="AU243" s="213" t="s">
        <v>86</v>
      </c>
      <c r="AY243" s="212" t="s">
        <v>153</v>
      </c>
      <c r="BK243" s="214">
        <f>SUM(BK244:BK257)</f>
        <v>0</v>
      </c>
    </row>
    <row r="244" s="2" customFormat="1" ht="24.15" customHeight="1">
      <c r="A244" s="38"/>
      <c r="B244" s="39"/>
      <c r="C244" s="217" t="s">
        <v>321</v>
      </c>
      <c r="D244" s="217" t="s">
        <v>155</v>
      </c>
      <c r="E244" s="218" t="s">
        <v>322</v>
      </c>
      <c r="F244" s="219" t="s">
        <v>323</v>
      </c>
      <c r="G244" s="220" t="s">
        <v>90</v>
      </c>
      <c r="H244" s="221">
        <v>36.479999999999997</v>
      </c>
      <c r="I244" s="222"/>
      <c r="J244" s="223">
        <f>ROUND(I244*H244,2)</f>
        <v>0</v>
      </c>
      <c r="K244" s="224"/>
      <c r="L244" s="44"/>
      <c r="M244" s="225" t="s">
        <v>1</v>
      </c>
      <c r="N244" s="226" t="s">
        <v>44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0.0033999999999999998</v>
      </c>
      <c r="T244" s="228">
        <f>S244*H244</f>
        <v>0.12403199999999998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231</v>
      </c>
      <c r="AT244" s="229" t="s">
        <v>155</v>
      </c>
      <c r="AU244" s="229" t="s">
        <v>159</v>
      </c>
      <c r="AY244" s="17" t="s">
        <v>153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159</v>
      </c>
      <c r="BK244" s="230">
        <f>ROUND(I244*H244,2)</f>
        <v>0</v>
      </c>
      <c r="BL244" s="17" t="s">
        <v>231</v>
      </c>
      <c r="BM244" s="229" t="s">
        <v>324</v>
      </c>
    </row>
    <row r="245" s="13" customFormat="1">
      <c r="A245" s="13"/>
      <c r="B245" s="231"/>
      <c r="C245" s="232"/>
      <c r="D245" s="233" t="s">
        <v>161</v>
      </c>
      <c r="E245" s="234" t="s">
        <v>1</v>
      </c>
      <c r="F245" s="235" t="s">
        <v>88</v>
      </c>
      <c r="G245" s="232"/>
      <c r="H245" s="236">
        <v>36.479999999999997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161</v>
      </c>
      <c r="AU245" s="242" t="s">
        <v>159</v>
      </c>
      <c r="AV245" s="13" t="s">
        <v>159</v>
      </c>
      <c r="AW245" s="13" t="s">
        <v>34</v>
      </c>
      <c r="AX245" s="13" t="s">
        <v>78</v>
      </c>
      <c r="AY245" s="242" t="s">
        <v>153</v>
      </c>
    </row>
    <row r="246" s="14" customFormat="1">
      <c r="A246" s="14"/>
      <c r="B246" s="243"/>
      <c r="C246" s="244"/>
      <c r="D246" s="233" t="s">
        <v>161</v>
      </c>
      <c r="E246" s="245" t="s">
        <v>1</v>
      </c>
      <c r="F246" s="246" t="s">
        <v>164</v>
      </c>
      <c r="G246" s="244"/>
      <c r="H246" s="247">
        <v>36.479999999999997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161</v>
      </c>
      <c r="AU246" s="253" t="s">
        <v>159</v>
      </c>
      <c r="AV246" s="14" t="s">
        <v>158</v>
      </c>
      <c r="AW246" s="14" t="s">
        <v>34</v>
      </c>
      <c r="AX246" s="14" t="s">
        <v>86</v>
      </c>
      <c r="AY246" s="253" t="s">
        <v>153</v>
      </c>
    </row>
    <row r="247" s="2" customFormat="1" ht="24.15" customHeight="1">
      <c r="A247" s="38"/>
      <c r="B247" s="39"/>
      <c r="C247" s="217" t="s">
        <v>325</v>
      </c>
      <c r="D247" s="217" t="s">
        <v>155</v>
      </c>
      <c r="E247" s="218" t="s">
        <v>326</v>
      </c>
      <c r="F247" s="219" t="s">
        <v>327</v>
      </c>
      <c r="G247" s="220" t="s">
        <v>90</v>
      </c>
      <c r="H247" s="221">
        <v>36.479999999999997</v>
      </c>
      <c r="I247" s="222"/>
      <c r="J247" s="223">
        <f>ROUND(I247*H247,2)</f>
        <v>0</v>
      </c>
      <c r="K247" s="224"/>
      <c r="L247" s="44"/>
      <c r="M247" s="225" t="s">
        <v>1</v>
      </c>
      <c r="N247" s="226" t="s">
        <v>44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231</v>
      </c>
      <c r="AT247" s="229" t="s">
        <v>155</v>
      </c>
      <c r="AU247" s="229" t="s">
        <v>159</v>
      </c>
      <c r="AY247" s="17" t="s">
        <v>153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159</v>
      </c>
      <c r="BK247" s="230">
        <f>ROUND(I247*H247,2)</f>
        <v>0</v>
      </c>
      <c r="BL247" s="17" t="s">
        <v>231</v>
      </c>
      <c r="BM247" s="229" t="s">
        <v>328</v>
      </c>
    </row>
    <row r="248" s="13" customFormat="1">
      <c r="A248" s="13"/>
      <c r="B248" s="231"/>
      <c r="C248" s="232"/>
      <c r="D248" s="233" t="s">
        <v>161</v>
      </c>
      <c r="E248" s="234" t="s">
        <v>1</v>
      </c>
      <c r="F248" s="235" t="s">
        <v>88</v>
      </c>
      <c r="G248" s="232"/>
      <c r="H248" s="236">
        <v>36.479999999999997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161</v>
      </c>
      <c r="AU248" s="242" t="s">
        <v>159</v>
      </c>
      <c r="AV248" s="13" t="s">
        <v>159</v>
      </c>
      <c r="AW248" s="13" t="s">
        <v>34</v>
      </c>
      <c r="AX248" s="13" t="s">
        <v>78</v>
      </c>
      <c r="AY248" s="242" t="s">
        <v>153</v>
      </c>
    </row>
    <row r="249" s="14" customFormat="1">
      <c r="A249" s="14"/>
      <c r="B249" s="243"/>
      <c r="C249" s="244"/>
      <c r="D249" s="233" t="s">
        <v>161</v>
      </c>
      <c r="E249" s="245" t="s">
        <v>1</v>
      </c>
      <c r="F249" s="246" t="s">
        <v>164</v>
      </c>
      <c r="G249" s="244"/>
      <c r="H249" s="247">
        <v>36.479999999999997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161</v>
      </c>
      <c r="AU249" s="253" t="s">
        <v>159</v>
      </c>
      <c r="AV249" s="14" t="s">
        <v>158</v>
      </c>
      <c r="AW249" s="14" t="s">
        <v>34</v>
      </c>
      <c r="AX249" s="14" t="s">
        <v>86</v>
      </c>
      <c r="AY249" s="253" t="s">
        <v>153</v>
      </c>
    </row>
    <row r="250" s="2" customFormat="1" ht="24.15" customHeight="1">
      <c r="A250" s="38"/>
      <c r="B250" s="39"/>
      <c r="C250" s="264" t="s">
        <v>329</v>
      </c>
      <c r="D250" s="264" t="s">
        <v>330</v>
      </c>
      <c r="E250" s="265" t="s">
        <v>331</v>
      </c>
      <c r="F250" s="266" t="s">
        <v>332</v>
      </c>
      <c r="G250" s="267" t="s">
        <v>90</v>
      </c>
      <c r="H250" s="268">
        <v>38.304000000000002</v>
      </c>
      <c r="I250" s="269"/>
      <c r="J250" s="270">
        <f>ROUND(I250*H250,2)</f>
        <v>0</v>
      </c>
      <c r="K250" s="271"/>
      <c r="L250" s="272"/>
      <c r="M250" s="273" t="s">
        <v>1</v>
      </c>
      <c r="N250" s="274" t="s">
        <v>44</v>
      </c>
      <c r="O250" s="91"/>
      <c r="P250" s="227">
        <f>O250*H250</f>
        <v>0</v>
      </c>
      <c r="Q250" s="227">
        <v>0.0025000000000000001</v>
      </c>
      <c r="R250" s="227">
        <f>Q250*H250</f>
        <v>0.095760000000000012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329</v>
      </c>
      <c r="AT250" s="229" t="s">
        <v>330</v>
      </c>
      <c r="AU250" s="229" t="s">
        <v>159</v>
      </c>
      <c r="AY250" s="17" t="s">
        <v>153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159</v>
      </c>
      <c r="BK250" s="230">
        <f>ROUND(I250*H250,2)</f>
        <v>0</v>
      </c>
      <c r="BL250" s="17" t="s">
        <v>231</v>
      </c>
      <c r="BM250" s="229" t="s">
        <v>333</v>
      </c>
    </row>
    <row r="251" s="13" customFormat="1">
      <c r="A251" s="13"/>
      <c r="B251" s="231"/>
      <c r="C251" s="232"/>
      <c r="D251" s="233" t="s">
        <v>161</v>
      </c>
      <c r="E251" s="234" t="s">
        <v>1</v>
      </c>
      <c r="F251" s="235" t="s">
        <v>88</v>
      </c>
      <c r="G251" s="232"/>
      <c r="H251" s="236">
        <v>36.479999999999997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161</v>
      </c>
      <c r="AU251" s="242" t="s">
        <v>159</v>
      </c>
      <c r="AV251" s="13" t="s">
        <v>159</v>
      </c>
      <c r="AW251" s="13" t="s">
        <v>34</v>
      </c>
      <c r="AX251" s="13" t="s">
        <v>86</v>
      </c>
      <c r="AY251" s="242" t="s">
        <v>153</v>
      </c>
    </row>
    <row r="252" s="13" customFormat="1">
      <c r="A252" s="13"/>
      <c r="B252" s="231"/>
      <c r="C252" s="232"/>
      <c r="D252" s="233" t="s">
        <v>161</v>
      </c>
      <c r="E252" s="232"/>
      <c r="F252" s="235" t="s">
        <v>334</v>
      </c>
      <c r="G252" s="232"/>
      <c r="H252" s="236">
        <v>38.304000000000002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161</v>
      </c>
      <c r="AU252" s="242" t="s">
        <v>159</v>
      </c>
      <c r="AV252" s="13" t="s">
        <v>159</v>
      </c>
      <c r="AW252" s="13" t="s">
        <v>4</v>
      </c>
      <c r="AX252" s="13" t="s">
        <v>86</v>
      </c>
      <c r="AY252" s="242" t="s">
        <v>153</v>
      </c>
    </row>
    <row r="253" s="2" customFormat="1" ht="24.15" customHeight="1">
      <c r="A253" s="38"/>
      <c r="B253" s="39"/>
      <c r="C253" s="217" t="s">
        <v>335</v>
      </c>
      <c r="D253" s="217" t="s">
        <v>155</v>
      </c>
      <c r="E253" s="218" t="s">
        <v>336</v>
      </c>
      <c r="F253" s="219" t="s">
        <v>337</v>
      </c>
      <c r="G253" s="220" t="s">
        <v>90</v>
      </c>
      <c r="H253" s="221">
        <v>36.479999999999997</v>
      </c>
      <c r="I253" s="222"/>
      <c r="J253" s="223">
        <f>ROUND(I253*H253,2)</f>
        <v>0</v>
      </c>
      <c r="K253" s="224"/>
      <c r="L253" s="44"/>
      <c r="M253" s="225" t="s">
        <v>1</v>
      </c>
      <c r="N253" s="226" t="s">
        <v>44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0.13500000000000001</v>
      </c>
      <c r="T253" s="228">
        <f>S253*H253</f>
        <v>4.9248000000000003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231</v>
      </c>
      <c r="AT253" s="229" t="s">
        <v>155</v>
      </c>
      <c r="AU253" s="229" t="s">
        <v>159</v>
      </c>
      <c r="AY253" s="17" t="s">
        <v>153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159</v>
      </c>
      <c r="BK253" s="230">
        <f>ROUND(I253*H253,2)</f>
        <v>0</v>
      </c>
      <c r="BL253" s="17" t="s">
        <v>231</v>
      </c>
      <c r="BM253" s="229" t="s">
        <v>338</v>
      </c>
    </row>
    <row r="254" s="13" customFormat="1">
      <c r="A254" s="13"/>
      <c r="B254" s="231"/>
      <c r="C254" s="232"/>
      <c r="D254" s="233" t="s">
        <v>161</v>
      </c>
      <c r="E254" s="234" t="s">
        <v>1</v>
      </c>
      <c r="F254" s="235" t="s">
        <v>88</v>
      </c>
      <c r="G254" s="232"/>
      <c r="H254" s="236">
        <v>36.479999999999997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161</v>
      </c>
      <c r="AU254" s="242" t="s">
        <v>159</v>
      </c>
      <c r="AV254" s="13" t="s">
        <v>159</v>
      </c>
      <c r="AW254" s="13" t="s">
        <v>34</v>
      </c>
      <c r="AX254" s="13" t="s">
        <v>78</v>
      </c>
      <c r="AY254" s="242" t="s">
        <v>153</v>
      </c>
    </row>
    <row r="255" s="14" customFormat="1">
      <c r="A255" s="14"/>
      <c r="B255" s="243"/>
      <c r="C255" s="244"/>
      <c r="D255" s="233" t="s">
        <v>161</v>
      </c>
      <c r="E255" s="245" t="s">
        <v>1</v>
      </c>
      <c r="F255" s="246" t="s">
        <v>164</v>
      </c>
      <c r="G255" s="244"/>
      <c r="H255" s="247">
        <v>36.479999999999997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161</v>
      </c>
      <c r="AU255" s="253" t="s">
        <v>159</v>
      </c>
      <c r="AV255" s="14" t="s">
        <v>158</v>
      </c>
      <c r="AW255" s="14" t="s">
        <v>34</v>
      </c>
      <c r="AX255" s="14" t="s">
        <v>86</v>
      </c>
      <c r="AY255" s="253" t="s">
        <v>153</v>
      </c>
    </row>
    <row r="256" s="2" customFormat="1" ht="24.15" customHeight="1">
      <c r="A256" s="38"/>
      <c r="B256" s="39"/>
      <c r="C256" s="217" t="s">
        <v>339</v>
      </c>
      <c r="D256" s="217" t="s">
        <v>155</v>
      </c>
      <c r="E256" s="218" t="s">
        <v>340</v>
      </c>
      <c r="F256" s="219" t="s">
        <v>341</v>
      </c>
      <c r="G256" s="220" t="s">
        <v>287</v>
      </c>
      <c r="H256" s="221">
        <v>0.096000000000000002</v>
      </c>
      <c r="I256" s="222"/>
      <c r="J256" s="223">
        <f>ROUND(I256*H256,2)</f>
        <v>0</v>
      </c>
      <c r="K256" s="224"/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231</v>
      </c>
      <c r="AT256" s="229" t="s">
        <v>155</v>
      </c>
      <c r="AU256" s="229" t="s">
        <v>159</v>
      </c>
      <c r="AY256" s="17" t="s">
        <v>153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159</v>
      </c>
      <c r="BK256" s="230">
        <f>ROUND(I256*H256,2)</f>
        <v>0</v>
      </c>
      <c r="BL256" s="17" t="s">
        <v>231</v>
      </c>
      <c r="BM256" s="229" t="s">
        <v>342</v>
      </c>
    </row>
    <row r="257" s="2" customFormat="1" ht="24.15" customHeight="1">
      <c r="A257" s="38"/>
      <c r="B257" s="39"/>
      <c r="C257" s="217" t="s">
        <v>343</v>
      </c>
      <c r="D257" s="217" t="s">
        <v>155</v>
      </c>
      <c r="E257" s="218" t="s">
        <v>344</v>
      </c>
      <c r="F257" s="219" t="s">
        <v>345</v>
      </c>
      <c r="G257" s="220" t="s">
        <v>287</v>
      </c>
      <c r="H257" s="221">
        <v>0.096000000000000002</v>
      </c>
      <c r="I257" s="222"/>
      <c r="J257" s="223">
        <f>ROUND(I257*H257,2)</f>
        <v>0</v>
      </c>
      <c r="K257" s="224"/>
      <c r="L257" s="44"/>
      <c r="M257" s="225" t="s">
        <v>1</v>
      </c>
      <c r="N257" s="226" t="s">
        <v>44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231</v>
      </c>
      <c r="AT257" s="229" t="s">
        <v>155</v>
      </c>
      <c r="AU257" s="229" t="s">
        <v>159</v>
      </c>
      <c r="AY257" s="17" t="s">
        <v>153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159</v>
      </c>
      <c r="BK257" s="230">
        <f>ROUND(I257*H257,2)</f>
        <v>0</v>
      </c>
      <c r="BL257" s="17" t="s">
        <v>231</v>
      </c>
      <c r="BM257" s="229" t="s">
        <v>346</v>
      </c>
    </row>
    <row r="258" s="12" customFormat="1" ht="22.8" customHeight="1">
      <c r="A258" s="12"/>
      <c r="B258" s="202"/>
      <c r="C258" s="203"/>
      <c r="D258" s="204" t="s">
        <v>77</v>
      </c>
      <c r="E258" s="215" t="s">
        <v>347</v>
      </c>
      <c r="F258" s="215" t="s">
        <v>348</v>
      </c>
      <c r="G258" s="203"/>
      <c r="H258" s="203"/>
      <c r="I258" s="206"/>
      <c r="J258" s="216">
        <f>BK258</f>
        <v>0</v>
      </c>
      <c r="K258" s="203"/>
      <c r="L258" s="207"/>
      <c r="M258" s="208"/>
      <c r="N258" s="209"/>
      <c r="O258" s="209"/>
      <c r="P258" s="210">
        <f>SUM(P259:P269)</f>
        <v>0</v>
      </c>
      <c r="Q258" s="209"/>
      <c r="R258" s="210">
        <f>SUM(R259:R269)</f>
        <v>0.033209999999999996</v>
      </c>
      <c r="S258" s="209"/>
      <c r="T258" s="211">
        <f>SUM(T259:T269)</f>
        <v>0.0086099999999999979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2" t="s">
        <v>159</v>
      </c>
      <c r="AT258" s="213" t="s">
        <v>77</v>
      </c>
      <c r="AU258" s="213" t="s">
        <v>86</v>
      </c>
      <c r="AY258" s="212" t="s">
        <v>153</v>
      </c>
      <c r="BK258" s="214">
        <f>SUM(BK259:BK269)</f>
        <v>0</v>
      </c>
    </row>
    <row r="259" s="2" customFormat="1" ht="16.5" customHeight="1">
      <c r="A259" s="38"/>
      <c r="B259" s="39"/>
      <c r="C259" s="217" t="s">
        <v>349</v>
      </c>
      <c r="D259" s="217" t="s">
        <v>155</v>
      </c>
      <c r="E259" s="218" t="s">
        <v>350</v>
      </c>
      <c r="F259" s="219" t="s">
        <v>351</v>
      </c>
      <c r="G259" s="220" t="s">
        <v>352</v>
      </c>
      <c r="H259" s="221">
        <v>1</v>
      </c>
      <c r="I259" s="222"/>
      <c r="J259" s="223">
        <f>ROUND(I259*H259,2)</f>
        <v>0</v>
      </c>
      <c r="K259" s="224"/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231</v>
      </c>
      <c r="AT259" s="229" t="s">
        <v>155</v>
      </c>
      <c r="AU259" s="229" t="s">
        <v>159</v>
      </c>
      <c r="AY259" s="17" t="s">
        <v>153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159</v>
      </c>
      <c r="BK259" s="230">
        <f>ROUND(I259*H259,2)</f>
        <v>0</v>
      </c>
      <c r="BL259" s="17" t="s">
        <v>231</v>
      </c>
      <c r="BM259" s="229" t="s">
        <v>353</v>
      </c>
    </row>
    <row r="260" s="13" customFormat="1">
      <c r="A260" s="13"/>
      <c r="B260" s="231"/>
      <c r="C260" s="232"/>
      <c r="D260" s="233" t="s">
        <v>161</v>
      </c>
      <c r="E260" s="234" t="s">
        <v>1</v>
      </c>
      <c r="F260" s="235" t="s">
        <v>86</v>
      </c>
      <c r="G260" s="232"/>
      <c r="H260" s="236">
        <v>1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161</v>
      </c>
      <c r="AU260" s="242" t="s">
        <v>159</v>
      </c>
      <c r="AV260" s="13" t="s">
        <v>159</v>
      </c>
      <c r="AW260" s="13" t="s">
        <v>34</v>
      </c>
      <c r="AX260" s="13" t="s">
        <v>86</v>
      </c>
      <c r="AY260" s="242" t="s">
        <v>153</v>
      </c>
    </row>
    <row r="261" s="2" customFormat="1" ht="16.5" customHeight="1">
      <c r="A261" s="38"/>
      <c r="B261" s="39"/>
      <c r="C261" s="217" t="s">
        <v>354</v>
      </c>
      <c r="D261" s="217" t="s">
        <v>155</v>
      </c>
      <c r="E261" s="218" t="s">
        <v>355</v>
      </c>
      <c r="F261" s="219" t="s">
        <v>356</v>
      </c>
      <c r="G261" s="220" t="s">
        <v>234</v>
      </c>
      <c r="H261" s="221">
        <v>4.0999999999999996</v>
      </c>
      <c r="I261" s="222"/>
      <c r="J261" s="223">
        <f>ROUND(I261*H261,2)</f>
        <v>0</v>
      </c>
      <c r="K261" s="224"/>
      <c r="L261" s="44"/>
      <c r="M261" s="225" t="s">
        <v>1</v>
      </c>
      <c r="N261" s="226" t="s">
        <v>44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0.0020999999999999999</v>
      </c>
      <c r="T261" s="228">
        <f>S261*H261</f>
        <v>0.0086099999999999979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231</v>
      </c>
      <c r="AT261" s="229" t="s">
        <v>155</v>
      </c>
      <c r="AU261" s="229" t="s">
        <v>159</v>
      </c>
      <c r="AY261" s="17" t="s">
        <v>153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159</v>
      </c>
      <c r="BK261" s="230">
        <f>ROUND(I261*H261,2)</f>
        <v>0</v>
      </c>
      <c r="BL261" s="17" t="s">
        <v>231</v>
      </c>
      <c r="BM261" s="229" t="s">
        <v>357</v>
      </c>
    </row>
    <row r="262" s="13" customFormat="1">
      <c r="A262" s="13"/>
      <c r="B262" s="231"/>
      <c r="C262" s="232"/>
      <c r="D262" s="233" t="s">
        <v>161</v>
      </c>
      <c r="E262" s="234" t="s">
        <v>1</v>
      </c>
      <c r="F262" s="235" t="s">
        <v>358</v>
      </c>
      <c r="G262" s="232"/>
      <c r="H262" s="236">
        <v>4.0999999999999996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161</v>
      </c>
      <c r="AU262" s="242" t="s">
        <v>159</v>
      </c>
      <c r="AV262" s="13" t="s">
        <v>159</v>
      </c>
      <c r="AW262" s="13" t="s">
        <v>34</v>
      </c>
      <c r="AX262" s="13" t="s">
        <v>86</v>
      </c>
      <c r="AY262" s="242" t="s">
        <v>153</v>
      </c>
    </row>
    <row r="263" s="2" customFormat="1" ht="16.5" customHeight="1">
      <c r="A263" s="38"/>
      <c r="B263" s="39"/>
      <c r="C263" s="217" t="s">
        <v>359</v>
      </c>
      <c r="D263" s="217" t="s">
        <v>155</v>
      </c>
      <c r="E263" s="218" t="s">
        <v>360</v>
      </c>
      <c r="F263" s="219" t="s">
        <v>361</v>
      </c>
      <c r="G263" s="220" t="s">
        <v>234</v>
      </c>
      <c r="H263" s="221">
        <v>1</v>
      </c>
      <c r="I263" s="222"/>
      <c r="J263" s="223">
        <f>ROUND(I263*H263,2)</f>
        <v>0</v>
      </c>
      <c r="K263" s="224"/>
      <c r="L263" s="44"/>
      <c r="M263" s="225" t="s">
        <v>1</v>
      </c>
      <c r="N263" s="226" t="s">
        <v>44</v>
      </c>
      <c r="O263" s="91"/>
      <c r="P263" s="227">
        <f>O263*H263</f>
        <v>0</v>
      </c>
      <c r="Q263" s="227">
        <v>0.01171</v>
      </c>
      <c r="R263" s="227">
        <f>Q263*H263</f>
        <v>0.01171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231</v>
      </c>
      <c r="AT263" s="229" t="s">
        <v>155</v>
      </c>
      <c r="AU263" s="229" t="s">
        <v>159</v>
      </c>
      <c r="AY263" s="17" t="s">
        <v>153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159</v>
      </c>
      <c r="BK263" s="230">
        <f>ROUND(I263*H263,2)</f>
        <v>0</v>
      </c>
      <c r="BL263" s="17" t="s">
        <v>231</v>
      </c>
      <c r="BM263" s="229" t="s">
        <v>362</v>
      </c>
    </row>
    <row r="264" s="15" customFormat="1">
      <c r="A264" s="15"/>
      <c r="B264" s="254"/>
      <c r="C264" s="255"/>
      <c r="D264" s="233" t="s">
        <v>161</v>
      </c>
      <c r="E264" s="256" t="s">
        <v>1</v>
      </c>
      <c r="F264" s="257" t="s">
        <v>363</v>
      </c>
      <c r="G264" s="255"/>
      <c r="H264" s="256" t="s">
        <v>1</v>
      </c>
      <c r="I264" s="258"/>
      <c r="J264" s="255"/>
      <c r="K264" s="255"/>
      <c r="L264" s="259"/>
      <c r="M264" s="260"/>
      <c r="N264" s="261"/>
      <c r="O264" s="261"/>
      <c r="P264" s="261"/>
      <c r="Q264" s="261"/>
      <c r="R264" s="261"/>
      <c r="S264" s="261"/>
      <c r="T264" s="26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3" t="s">
        <v>161</v>
      </c>
      <c r="AU264" s="263" t="s">
        <v>159</v>
      </c>
      <c r="AV264" s="15" t="s">
        <v>86</v>
      </c>
      <c r="AW264" s="15" t="s">
        <v>34</v>
      </c>
      <c r="AX264" s="15" t="s">
        <v>78</v>
      </c>
      <c r="AY264" s="263" t="s">
        <v>153</v>
      </c>
    </row>
    <row r="265" s="13" customFormat="1">
      <c r="A265" s="13"/>
      <c r="B265" s="231"/>
      <c r="C265" s="232"/>
      <c r="D265" s="233" t="s">
        <v>161</v>
      </c>
      <c r="E265" s="234" t="s">
        <v>1</v>
      </c>
      <c r="F265" s="235" t="s">
        <v>364</v>
      </c>
      <c r="G265" s="232"/>
      <c r="H265" s="236">
        <v>1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161</v>
      </c>
      <c r="AU265" s="242" t="s">
        <v>159</v>
      </c>
      <c r="AV265" s="13" t="s">
        <v>159</v>
      </c>
      <c r="AW265" s="13" t="s">
        <v>34</v>
      </c>
      <c r="AX265" s="13" t="s">
        <v>86</v>
      </c>
      <c r="AY265" s="242" t="s">
        <v>153</v>
      </c>
    </row>
    <row r="266" s="2" customFormat="1" ht="16.5" customHeight="1">
      <c r="A266" s="38"/>
      <c r="B266" s="39"/>
      <c r="C266" s="217" t="s">
        <v>365</v>
      </c>
      <c r="D266" s="217" t="s">
        <v>155</v>
      </c>
      <c r="E266" s="218" t="s">
        <v>366</v>
      </c>
      <c r="F266" s="219" t="s">
        <v>367</v>
      </c>
      <c r="G266" s="220" t="s">
        <v>234</v>
      </c>
      <c r="H266" s="221">
        <v>10</v>
      </c>
      <c r="I266" s="222"/>
      <c r="J266" s="223">
        <f>ROUND(I266*H266,2)</f>
        <v>0</v>
      </c>
      <c r="K266" s="224"/>
      <c r="L266" s="44"/>
      <c r="M266" s="225" t="s">
        <v>1</v>
      </c>
      <c r="N266" s="226" t="s">
        <v>44</v>
      </c>
      <c r="O266" s="91"/>
      <c r="P266" s="227">
        <f>O266*H266</f>
        <v>0</v>
      </c>
      <c r="Q266" s="227">
        <v>0.00215</v>
      </c>
      <c r="R266" s="227">
        <f>Q266*H266</f>
        <v>0.021499999999999998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231</v>
      </c>
      <c r="AT266" s="229" t="s">
        <v>155</v>
      </c>
      <c r="AU266" s="229" t="s">
        <v>159</v>
      </c>
      <c r="AY266" s="17" t="s">
        <v>153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159</v>
      </c>
      <c r="BK266" s="230">
        <f>ROUND(I266*H266,2)</f>
        <v>0</v>
      </c>
      <c r="BL266" s="17" t="s">
        <v>231</v>
      </c>
      <c r="BM266" s="229" t="s">
        <v>368</v>
      </c>
    </row>
    <row r="267" s="13" customFormat="1">
      <c r="A267" s="13"/>
      <c r="B267" s="231"/>
      <c r="C267" s="232"/>
      <c r="D267" s="233" t="s">
        <v>161</v>
      </c>
      <c r="E267" s="234" t="s">
        <v>1</v>
      </c>
      <c r="F267" s="235" t="s">
        <v>369</v>
      </c>
      <c r="G267" s="232"/>
      <c r="H267" s="236">
        <v>10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161</v>
      </c>
      <c r="AU267" s="242" t="s">
        <v>159</v>
      </c>
      <c r="AV267" s="13" t="s">
        <v>159</v>
      </c>
      <c r="AW267" s="13" t="s">
        <v>34</v>
      </c>
      <c r="AX267" s="13" t="s">
        <v>86</v>
      </c>
      <c r="AY267" s="242" t="s">
        <v>153</v>
      </c>
    </row>
    <row r="268" s="2" customFormat="1" ht="24.15" customHeight="1">
      <c r="A268" s="38"/>
      <c r="B268" s="39"/>
      <c r="C268" s="217" t="s">
        <v>370</v>
      </c>
      <c r="D268" s="217" t="s">
        <v>155</v>
      </c>
      <c r="E268" s="218" t="s">
        <v>371</v>
      </c>
      <c r="F268" s="219" t="s">
        <v>372</v>
      </c>
      <c r="G268" s="220" t="s">
        <v>287</v>
      </c>
      <c r="H268" s="221">
        <v>0.033000000000000002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44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231</v>
      </c>
      <c r="AT268" s="229" t="s">
        <v>155</v>
      </c>
      <c r="AU268" s="229" t="s">
        <v>159</v>
      </c>
      <c r="AY268" s="17" t="s">
        <v>153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159</v>
      </c>
      <c r="BK268" s="230">
        <f>ROUND(I268*H268,2)</f>
        <v>0</v>
      </c>
      <c r="BL268" s="17" t="s">
        <v>231</v>
      </c>
      <c r="BM268" s="229" t="s">
        <v>373</v>
      </c>
    </row>
    <row r="269" s="2" customFormat="1" ht="24.15" customHeight="1">
      <c r="A269" s="38"/>
      <c r="B269" s="39"/>
      <c r="C269" s="217" t="s">
        <v>374</v>
      </c>
      <c r="D269" s="217" t="s">
        <v>155</v>
      </c>
      <c r="E269" s="218" t="s">
        <v>375</v>
      </c>
      <c r="F269" s="219" t="s">
        <v>376</v>
      </c>
      <c r="G269" s="220" t="s">
        <v>287</v>
      </c>
      <c r="H269" s="221">
        <v>0.033000000000000002</v>
      </c>
      <c r="I269" s="222"/>
      <c r="J269" s="223">
        <f>ROUND(I269*H269,2)</f>
        <v>0</v>
      </c>
      <c r="K269" s="224"/>
      <c r="L269" s="44"/>
      <c r="M269" s="225" t="s">
        <v>1</v>
      </c>
      <c r="N269" s="226" t="s">
        <v>44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231</v>
      </c>
      <c r="AT269" s="229" t="s">
        <v>155</v>
      </c>
      <c r="AU269" s="229" t="s">
        <v>159</v>
      </c>
      <c r="AY269" s="17" t="s">
        <v>153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159</v>
      </c>
      <c r="BK269" s="230">
        <f>ROUND(I269*H269,2)</f>
        <v>0</v>
      </c>
      <c r="BL269" s="17" t="s">
        <v>231</v>
      </c>
      <c r="BM269" s="229" t="s">
        <v>377</v>
      </c>
    </row>
    <row r="270" s="12" customFormat="1" ht="22.8" customHeight="1">
      <c r="A270" s="12"/>
      <c r="B270" s="202"/>
      <c r="C270" s="203"/>
      <c r="D270" s="204" t="s">
        <v>77</v>
      </c>
      <c r="E270" s="215" t="s">
        <v>378</v>
      </c>
      <c r="F270" s="215" t="s">
        <v>379</v>
      </c>
      <c r="G270" s="203"/>
      <c r="H270" s="203"/>
      <c r="I270" s="206"/>
      <c r="J270" s="216">
        <f>BK270</f>
        <v>0</v>
      </c>
      <c r="K270" s="203"/>
      <c r="L270" s="207"/>
      <c r="M270" s="208"/>
      <c r="N270" s="209"/>
      <c r="O270" s="209"/>
      <c r="P270" s="210">
        <f>SUM(P271:P284)</f>
        <v>0</v>
      </c>
      <c r="Q270" s="209"/>
      <c r="R270" s="210">
        <f>SUM(R271:R284)</f>
        <v>0.024160000000000001</v>
      </c>
      <c r="S270" s="209"/>
      <c r="T270" s="211">
        <f>SUM(T271:T284)</f>
        <v>0.027334999999999998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2" t="s">
        <v>159</v>
      </c>
      <c r="AT270" s="213" t="s">
        <v>77</v>
      </c>
      <c r="AU270" s="213" t="s">
        <v>86</v>
      </c>
      <c r="AY270" s="212" t="s">
        <v>153</v>
      </c>
      <c r="BK270" s="214">
        <f>SUM(BK271:BK284)</f>
        <v>0</v>
      </c>
    </row>
    <row r="271" s="2" customFormat="1" ht="16.5" customHeight="1">
      <c r="A271" s="38"/>
      <c r="B271" s="39"/>
      <c r="C271" s="217" t="s">
        <v>380</v>
      </c>
      <c r="D271" s="217" t="s">
        <v>155</v>
      </c>
      <c r="E271" s="218" t="s">
        <v>381</v>
      </c>
      <c r="F271" s="219" t="s">
        <v>382</v>
      </c>
      <c r="G271" s="220" t="s">
        <v>352</v>
      </c>
      <c r="H271" s="221">
        <v>1</v>
      </c>
      <c r="I271" s="222"/>
      <c r="J271" s="223">
        <f>ROUND(I271*H271,2)</f>
        <v>0</v>
      </c>
      <c r="K271" s="224"/>
      <c r="L271" s="44"/>
      <c r="M271" s="225" t="s">
        <v>1</v>
      </c>
      <c r="N271" s="226" t="s">
        <v>44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231</v>
      </c>
      <c r="AT271" s="229" t="s">
        <v>155</v>
      </c>
      <c r="AU271" s="229" t="s">
        <v>159</v>
      </c>
      <c r="AY271" s="17" t="s">
        <v>153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159</v>
      </c>
      <c r="BK271" s="230">
        <f>ROUND(I271*H271,2)</f>
        <v>0</v>
      </c>
      <c r="BL271" s="17" t="s">
        <v>231</v>
      </c>
      <c r="BM271" s="229" t="s">
        <v>383</v>
      </c>
    </row>
    <row r="272" s="13" customFormat="1">
      <c r="A272" s="13"/>
      <c r="B272" s="231"/>
      <c r="C272" s="232"/>
      <c r="D272" s="233" t="s">
        <v>161</v>
      </c>
      <c r="E272" s="234" t="s">
        <v>1</v>
      </c>
      <c r="F272" s="235" t="s">
        <v>86</v>
      </c>
      <c r="G272" s="232"/>
      <c r="H272" s="236">
        <v>1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161</v>
      </c>
      <c r="AU272" s="242" t="s">
        <v>159</v>
      </c>
      <c r="AV272" s="13" t="s">
        <v>159</v>
      </c>
      <c r="AW272" s="13" t="s">
        <v>34</v>
      </c>
      <c r="AX272" s="13" t="s">
        <v>86</v>
      </c>
      <c r="AY272" s="242" t="s">
        <v>153</v>
      </c>
    </row>
    <row r="273" s="2" customFormat="1" ht="24.15" customHeight="1">
      <c r="A273" s="38"/>
      <c r="B273" s="39"/>
      <c r="C273" s="217" t="s">
        <v>384</v>
      </c>
      <c r="D273" s="217" t="s">
        <v>155</v>
      </c>
      <c r="E273" s="218" t="s">
        <v>385</v>
      </c>
      <c r="F273" s="219" t="s">
        <v>386</v>
      </c>
      <c r="G273" s="220" t="s">
        <v>234</v>
      </c>
      <c r="H273" s="221">
        <v>5.5</v>
      </c>
      <c r="I273" s="222"/>
      <c r="J273" s="223">
        <f>ROUND(I273*H273,2)</f>
        <v>0</v>
      </c>
      <c r="K273" s="224"/>
      <c r="L273" s="44"/>
      <c r="M273" s="225" t="s">
        <v>1</v>
      </c>
      <c r="N273" s="226" t="s">
        <v>44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0.0049699999999999996</v>
      </c>
      <c r="T273" s="228">
        <f>S273*H273</f>
        <v>0.027334999999999998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231</v>
      </c>
      <c r="AT273" s="229" t="s">
        <v>155</v>
      </c>
      <c r="AU273" s="229" t="s">
        <v>159</v>
      </c>
      <c r="AY273" s="17" t="s">
        <v>153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159</v>
      </c>
      <c r="BK273" s="230">
        <f>ROUND(I273*H273,2)</f>
        <v>0</v>
      </c>
      <c r="BL273" s="17" t="s">
        <v>231</v>
      </c>
      <c r="BM273" s="229" t="s">
        <v>387</v>
      </c>
    </row>
    <row r="274" s="13" customFormat="1">
      <c r="A274" s="13"/>
      <c r="B274" s="231"/>
      <c r="C274" s="232"/>
      <c r="D274" s="233" t="s">
        <v>161</v>
      </c>
      <c r="E274" s="234" t="s">
        <v>1</v>
      </c>
      <c r="F274" s="235" t="s">
        <v>388</v>
      </c>
      <c r="G274" s="232"/>
      <c r="H274" s="236">
        <v>5.5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161</v>
      </c>
      <c r="AU274" s="242" t="s">
        <v>159</v>
      </c>
      <c r="AV274" s="13" t="s">
        <v>159</v>
      </c>
      <c r="AW274" s="13" t="s">
        <v>34</v>
      </c>
      <c r="AX274" s="13" t="s">
        <v>86</v>
      </c>
      <c r="AY274" s="242" t="s">
        <v>153</v>
      </c>
    </row>
    <row r="275" s="2" customFormat="1" ht="24.15" customHeight="1">
      <c r="A275" s="38"/>
      <c r="B275" s="39"/>
      <c r="C275" s="217" t="s">
        <v>389</v>
      </c>
      <c r="D275" s="217" t="s">
        <v>155</v>
      </c>
      <c r="E275" s="218" t="s">
        <v>390</v>
      </c>
      <c r="F275" s="219" t="s">
        <v>391</v>
      </c>
      <c r="G275" s="220" t="s">
        <v>234</v>
      </c>
      <c r="H275" s="221">
        <v>20</v>
      </c>
      <c r="I275" s="222"/>
      <c r="J275" s="223">
        <f>ROUND(I275*H275,2)</f>
        <v>0</v>
      </c>
      <c r="K275" s="224"/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0.00084999999999999995</v>
      </c>
      <c r="R275" s="227">
        <f>Q275*H275</f>
        <v>0.016999999999999998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231</v>
      </c>
      <c r="AT275" s="229" t="s">
        <v>155</v>
      </c>
      <c r="AU275" s="229" t="s">
        <v>159</v>
      </c>
      <c r="AY275" s="17" t="s">
        <v>153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159</v>
      </c>
      <c r="BK275" s="230">
        <f>ROUND(I275*H275,2)</f>
        <v>0</v>
      </c>
      <c r="BL275" s="17" t="s">
        <v>231</v>
      </c>
      <c r="BM275" s="229" t="s">
        <v>392</v>
      </c>
    </row>
    <row r="276" s="13" customFormat="1">
      <c r="A276" s="13"/>
      <c r="B276" s="231"/>
      <c r="C276" s="232"/>
      <c r="D276" s="233" t="s">
        <v>161</v>
      </c>
      <c r="E276" s="234" t="s">
        <v>1</v>
      </c>
      <c r="F276" s="235" t="s">
        <v>393</v>
      </c>
      <c r="G276" s="232"/>
      <c r="H276" s="236">
        <v>20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161</v>
      </c>
      <c r="AU276" s="242" t="s">
        <v>159</v>
      </c>
      <c r="AV276" s="13" t="s">
        <v>159</v>
      </c>
      <c r="AW276" s="13" t="s">
        <v>34</v>
      </c>
      <c r="AX276" s="13" t="s">
        <v>86</v>
      </c>
      <c r="AY276" s="242" t="s">
        <v>153</v>
      </c>
    </row>
    <row r="277" s="2" customFormat="1" ht="24.15" customHeight="1">
      <c r="A277" s="38"/>
      <c r="B277" s="39"/>
      <c r="C277" s="217" t="s">
        <v>394</v>
      </c>
      <c r="D277" s="217" t="s">
        <v>155</v>
      </c>
      <c r="E277" s="218" t="s">
        <v>395</v>
      </c>
      <c r="F277" s="219" t="s">
        <v>396</v>
      </c>
      <c r="G277" s="220" t="s">
        <v>234</v>
      </c>
      <c r="H277" s="221">
        <v>20</v>
      </c>
      <c r="I277" s="222"/>
      <c r="J277" s="223">
        <f>ROUND(I277*H277,2)</f>
        <v>0</v>
      </c>
      <c r="K277" s="224"/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0.00012999999999999999</v>
      </c>
      <c r="R277" s="227">
        <f>Q277*H277</f>
        <v>0.0025999999999999999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231</v>
      </c>
      <c r="AT277" s="229" t="s">
        <v>155</v>
      </c>
      <c r="AU277" s="229" t="s">
        <v>159</v>
      </c>
      <c r="AY277" s="17" t="s">
        <v>153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159</v>
      </c>
      <c r="BK277" s="230">
        <f>ROUND(I277*H277,2)</f>
        <v>0</v>
      </c>
      <c r="BL277" s="17" t="s">
        <v>231</v>
      </c>
      <c r="BM277" s="229" t="s">
        <v>397</v>
      </c>
    </row>
    <row r="278" s="13" customFormat="1">
      <c r="A278" s="13"/>
      <c r="B278" s="231"/>
      <c r="C278" s="232"/>
      <c r="D278" s="233" t="s">
        <v>161</v>
      </c>
      <c r="E278" s="234" t="s">
        <v>1</v>
      </c>
      <c r="F278" s="235" t="s">
        <v>393</v>
      </c>
      <c r="G278" s="232"/>
      <c r="H278" s="236">
        <v>20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161</v>
      </c>
      <c r="AU278" s="242" t="s">
        <v>159</v>
      </c>
      <c r="AV278" s="13" t="s">
        <v>159</v>
      </c>
      <c r="AW278" s="13" t="s">
        <v>34</v>
      </c>
      <c r="AX278" s="13" t="s">
        <v>86</v>
      </c>
      <c r="AY278" s="242" t="s">
        <v>153</v>
      </c>
    </row>
    <row r="279" s="2" customFormat="1" ht="16.5" customHeight="1">
      <c r="A279" s="38"/>
      <c r="B279" s="39"/>
      <c r="C279" s="217" t="s">
        <v>398</v>
      </c>
      <c r="D279" s="217" t="s">
        <v>155</v>
      </c>
      <c r="E279" s="218" t="s">
        <v>399</v>
      </c>
      <c r="F279" s="219" t="s">
        <v>400</v>
      </c>
      <c r="G279" s="220" t="s">
        <v>401</v>
      </c>
      <c r="H279" s="221">
        <v>6</v>
      </c>
      <c r="I279" s="222"/>
      <c r="J279" s="223">
        <f>ROUND(I279*H279,2)</f>
        <v>0</v>
      </c>
      <c r="K279" s="224"/>
      <c r="L279" s="44"/>
      <c r="M279" s="225" t="s">
        <v>1</v>
      </c>
      <c r="N279" s="226" t="s">
        <v>44</v>
      </c>
      <c r="O279" s="91"/>
      <c r="P279" s="227">
        <f>O279*H279</f>
        <v>0</v>
      </c>
      <c r="Q279" s="227">
        <v>0.00076000000000000004</v>
      </c>
      <c r="R279" s="227">
        <f>Q279*H279</f>
        <v>0.0045599999999999998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231</v>
      </c>
      <c r="AT279" s="229" t="s">
        <v>155</v>
      </c>
      <c r="AU279" s="229" t="s">
        <v>159</v>
      </c>
      <c r="AY279" s="17" t="s">
        <v>153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159</v>
      </c>
      <c r="BK279" s="230">
        <f>ROUND(I279*H279,2)</f>
        <v>0</v>
      </c>
      <c r="BL279" s="17" t="s">
        <v>231</v>
      </c>
      <c r="BM279" s="229" t="s">
        <v>402</v>
      </c>
    </row>
    <row r="280" s="13" customFormat="1">
      <c r="A280" s="13"/>
      <c r="B280" s="231"/>
      <c r="C280" s="232"/>
      <c r="D280" s="233" t="s">
        <v>161</v>
      </c>
      <c r="E280" s="234" t="s">
        <v>1</v>
      </c>
      <c r="F280" s="235" t="s">
        <v>403</v>
      </c>
      <c r="G280" s="232"/>
      <c r="H280" s="236">
        <v>2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161</v>
      </c>
      <c r="AU280" s="242" t="s">
        <v>159</v>
      </c>
      <c r="AV280" s="13" t="s">
        <v>159</v>
      </c>
      <c r="AW280" s="13" t="s">
        <v>34</v>
      </c>
      <c r="AX280" s="13" t="s">
        <v>78</v>
      </c>
      <c r="AY280" s="242" t="s">
        <v>153</v>
      </c>
    </row>
    <row r="281" s="13" customFormat="1">
      <c r="A281" s="13"/>
      <c r="B281" s="231"/>
      <c r="C281" s="232"/>
      <c r="D281" s="233" t="s">
        <v>161</v>
      </c>
      <c r="E281" s="234" t="s">
        <v>1</v>
      </c>
      <c r="F281" s="235" t="s">
        <v>404</v>
      </c>
      <c r="G281" s="232"/>
      <c r="H281" s="236">
        <v>4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161</v>
      </c>
      <c r="AU281" s="242" t="s">
        <v>159</v>
      </c>
      <c r="AV281" s="13" t="s">
        <v>159</v>
      </c>
      <c r="AW281" s="13" t="s">
        <v>34</v>
      </c>
      <c r="AX281" s="13" t="s">
        <v>78</v>
      </c>
      <c r="AY281" s="242" t="s">
        <v>153</v>
      </c>
    </row>
    <row r="282" s="14" customFormat="1">
      <c r="A282" s="14"/>
      <c r="B282" s="243"/>
      <c r="C282" s="244"/>
      <c r="D282" s="233" t="s">
        <v>161</v>
      </c>
      <c r="E282" s="245" t="s">
        <v>1</v>
      </c>
      <c r="F282" s="246" t="s">
        <v>164</v>
      </c>
      <c r="G282" s="244"/>
      <c r="H282" s="247">
        <v>6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161</v>
      </c>
      <c r="AU282" s="253" t="s">
        <v>159</v>
      </c>
      <c r="AV282" s="14" t="s">
        <v>158</v>
      </c>
      <c r="AW282" s="14" t="s">
        <v>34</v>
      </c>
      <c r="AX282" s="14" t="s">
        <v>86</v>
      </c>
      <c r="AY282" s="253" t="s">
        <v>153</v>
      </c>
    </row>
    <row r="283" s="2" customFormat="1" ht="24.15" customHeight="1">
      <c r="A283" s="38"/>
      <c r="B283" s="39"/>
      <c r="C283" s="217" t="s">
        <v>405</v>
      </c>
      <c r="D283" s="217" t="s">
        <v>155</v>
      </c>
      <c r="E283" s="218" t="s">
        <v>406</v>
      </c>
      <c r="F283" s="219" t="s">
        <v>407</v>
      </c>
      <c r="G283" s="220" t="s">
        <v>287</v>
      </c>
      <c r="H283" s="221">
        <v>0.024</v>
      </c>
      <c r="I283" s="222"/>
      <c r="J283" s="223">
        <f>ROUND(I283*H283,2)</f>
        <v>0</v>
      </c>
      <c r="K283" s="224"/>
      <c r="L283" s="44"/>
      <c r="M283" s="225" t="s">
        <v>1</v>
      </c>
      <c r="N283" s="226" t="s">
        <v>44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231</v>
      </c>
      <c r="AT283" s="229" t="s">
        <v>155</v>
      </c>
      <c r="AU283" s="229" t="s">
        <v>159</v>
      </c>
      <c r="AY283" s="17" t="s">
        <v>153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159</v>
      </c>
      <c r="BK283" s="230">
        <f>ROUND(I283*H283,2)</f>
        <v>0</v>
      </c>
      <c r="BL283" s="17" t="s">
        <v>231</v>
      </c>
      <c r="BM283" s="229" t="s">
        <v>408</v>
      </c>
    </row>
    <row r="284" s="2" customFormat="1" ht="24.15" customHeight="1">
      <c r="A284" s="38"/>
      <c r="B284" s="39"/>
      <c r="C284" s="217" t="s">
        <v>409</v>
      </c>
      <c r="D284" s="217" t="s">
        <v>155</v>
      </c>
      <c r="E284" s="218" t="s">
        <v>410</v>
      </c>
      <c r="F284" s="219" t="s">
        <v>411</v>
      </c>
      <c r="G284" s="220" t="s">
        <v>287</v>
      </c>
      <c r="H284" s="221">
        <v>0.024</v>
      </c>
      <c r="I284" s="222"/>
      <c r="J284" s="223">
        <f>ROUND(I284*H284,2)</f>
        <v>0</v>
      </c>
      <c r="K284" s="224"/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231</v>
      </c>
      <c r="AT284" s="229" t="s">
        <v>155</v>
      </c>
      <c r="AU284" s="229" t="s">
        <v>159</v>
      </c>
      <c r="AY284" s="17" t="s">
        <v>153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159</v>
      </c>
      <c r="BK284" s="230">
        <f>ROUND(I284*H284,2)</f>
        <v>0</v>
      </c>
      <c r="BL284" s="17" t="s">
        <v>231</v>
      </c>
      <c r="BM284" s="229" t="s">
        <v>412</v>
      </c>
    </row>
    <row r="285" s="12" customFormat="1" ht="22.8" customHeight="1">
      <c r="A285" s="12"/>
      <c r="B285" s="202"/>
      <c r="C285" s="203"/>
      <c r="D285" s="204" t="s">
        <v>77</v>
      </c>
      <c r="E285" s="215" t="s">
        <v>413</v>
      </c>
      <c r="F285" s="215" t="s">
        <v>414</v>
      </c>
      <c r="G285" s="203"/>
      <c r="H285" s="203"/>
      <c r="I285" s="206"/>
      <c r="J285" s="216">
        <f>BK285</f>
        <v>0</v>
      </c>
      <c r="K285" s="203"/>
      <c r="L285" s="207"/>
      <c r="M285" s="208"/>
      <c r="N285" s="209"/>
      <c r="O285" s="209"/>
      <c r="P285" s="210">
        <f>SUM(P286:P311)</f>
        <v>0</v>
      </c>
      <c r="Q285" s="209"/>
      <c r="R285" s="210">
        <f>SUM(R286:R311)</f>
        <v>0.070539999999999992</v>
      </c>
      <c r="S285" s="209"/>
      <c r="T285" s="211">
        <f>SUM(T286:T311)</f>
        <v>0.076370000000000007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159</v>
      </c>
      <c r="AT285" s="213" t="s">
        <v>77</v>
      </c>
      <c r="AU285" s="213" t="s">
        <v>86</v>
      </c>
      <c r="AY285" s="212" t="s">
        <v>153</v>
      </c>
      <c r="BK285" s="214">
        <f>SUM(BK286:BK311)</f>
        <v>0</v>
      </c>
    </row>
    <row r="286" s="2" customFormat="1" ht="16.5" customHeight="1">
      <c r="A286" s="38"/>
      <c r="B286" s="39"/>
      <c r="C286" s="217" t="s">
        <v>415</v>
      </c>
      <c r="D286" s="217" t="s">
        <v>155</v>
      </c>
      <c r="E286" s="218" t="s">
        <v>416</v>
      </c>
      <c r="F286" s="219" t="s">
        <v>417</v>
      </c>
      <c r="G286" s="220" t="s">
        <v>418</v>
      </c>
      <c r="H286" s="221">
        <v>1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0.01933</v>
      </c>
      <c r="T286" s="228">
        <f>S286*H286</f>
        <v>0.01933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86</v>
      </c>
      <c r="AT286" s="229" t="s">
        <v>155</v>
      </c>
      <c r="AU286" s="229" t="s">
        <v>159</v>
      </c>
      <c r="AY286" s="17" t="s">
        <v>153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159</v>
      </c>
      <c r="BK286" s="230">
        <f>ROUND(I286*H286,2)</f>
        <v>0</v>
      </c>
      <c r="BL286" s="17" t="s">
        <v>86</v>
      </c>
      <c r="BM286" s="229" t="s">
        <v>419</v>
      </c>
    </row>
    <row r="287" s="13" customFormat="1">
      <c r="A287" s="13"/>
      <c r="B287" s="231"/>
      <c r="C287" s="232"/>
      <c r="D287" s="233" t="s">
        <v>161</v>
      </c>
      <c r="E287" s="234" t="s">
        <v>1</v>
      </c>
      <c r="F287" s="235" t="s">
        <v>86</v>
      </c>
      <c r="G287" s="232"/>
      <c r="H287" s="236">
        <v>1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161</v>
      </c>
      <c r="AU287" s="242" t="s">
        <v>159</v>
      </c>
      <c r="AV287" s="13" t="s">
        <v>159</v>
      </c>
      <c r="AW287" s="13" t="s">
        <v>34</v>
      </c>
      <c r="AX287" s="13" t="s">
        <v>86</v>
      </c>
      <c r="AY287" s="242" t="s">
        <v>153</v>
      </c>
    </row>
    <row r="288" s="2" customFormat="1" ht="16.5" customHeight="1">
      <c r="A288" s="38"/>
      <c r="B288" s="39"/>
      <c r="C288" s="217" t="s">
        <v>420</v>
      </c>
      <c r="D288" s="217" t="s">
        <v>155</v>
      </c>
      <c r="E288" s="218" t="s">
        <v>421</v>
      </c>
      <c r="F288" s="219" t="s">
        <v>422</v>
      </c>
      <c r="G288" s="220" t="s">
        <v>418</v>
      </c>
      <c r="H288" s="221">
        <v>1</v>
      </c>
      <c r="I288" s="222"/>
      <c r="J288" s="223">
        <f>ROUND(I288*H288,2)</f>
        <v>0</v>
      </c>
      <c r="K288" s="224"/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0.031919999999999997</v>
      </c>
      <c r="R288" s="227">
        <f>Q288*H288</f>
        <v>0.031919999999999997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86</v>
      </c>
      <c r="AT288" s="229" t="s">
        <v>155</v>
      </c>
      <c r="AU288" s="229" t="s">
        <v>159</v>
      </c>
      <c r="AY288" s="17" t="s">
        <v>153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159</v>
      </c>
      <c r="BK288" s="230">
        <f>ROUND(I288*H288,2)</f>
        <v>0</v>
      </c>
      <c r="BL288" s="17" t="s">
        <v>86</v>
      </c>
      <c r="BM288" s="229" t="s">
        <v>423</v>
      </c>
    </row>
    <row r="289" s="13" customFormat="1">
      <c r="A289" s="13"/>
      <c r="B289" s="231"/>
      <c r="C289" s="232"/>
      <c r="D289" s="233" t="s">
        <v>161</v>
      </c>
      <c r="E289" s="234" t="s">
        <v>1</v>
      </c>
      <c r="F289" s="235" t="s">
        <v>86</v>
      </c>
      <c r="G289" s="232"/>
      <c r="H289" s="236">
        <v>1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161</v>
      </c>
      <c r="AU289" s="242" t="s">
        <v>159</v>
      </c>
      <c r="AV289" s="13" t="s">
        <v>159</v>
      </c>
      <c r="AW289" s="13" t="s">
        <v>34</v>
      </c>
      <c r="AX289" s="13" t="s">
        <v>86</v>
      </c>
      <c r="AY289" s="242" t="s">
        <v>153</v>
      </c>
    </row>
    <row r="290" s="2" customFormat="1" ht="16.5" customHeight="1">
      <c r="A290" s="38"/>
      <c r="B290" s="39"/>
      <c r="C290" s="217" t="s">
        <v>424</v>
      </c>
      <c r="D290" s="217" t="s">
        <v>155</v>
      </c>
      <c r="E290" s="218" t="s">
        <v>425</v>
      </c>
      <c r="F290" s="219" t="s">
        <v>426</v>
      </c>
      <c r="G290" s="220" t="s">
        <v>418</v>
      </c>
      <c r="H290" s="221">
        <v>1</v>
      </c>
      <c r="I290" s="222"/>
      <c r="J290" s="223">
        <f>ROUND(I290*H290,2)</f>
        <v>0</v>
      </c>
      <c r="K290" s="224"/>
      <c r="L290" s="44"/>
      <c r="M290" s="225" t="s">
        <v>1</v>
      </c>
      <c r="N290" s="226" t="s">
        <v>44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0.019460000000000002</v>
      </c>
      <c r="T290" s="228">
        <f>S290*H290</f>
        <v>0.019460000000000002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86</v>
      </c>
      <c r="AT290" s="229" t="s">
        <v>155</v>
      </c>
      <c r="AU290" s="229" t="s">
        <v>159</v>
      </c>
      <c r="AY290" s="17" t="s">
        <v>153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159</v>
      </c>
      <c r="BK290" s="230">
        <f>ROUND(I290*H290,2)</f>
        <v>0</v>
      </c>
      <c r="BL290" s="17" t="s">
        <v>86</v>
      </c>
      <c r="BM290" s="229" t="s">
        <v>427</v>
      </c>
    </row>
    <row r="291" s="13" customFormat="1">
      <c r="A291" s="13"/>
      <c r="B291" s="231"/>
      <c r="C291" s="232"/>
      <c r="D291" s="233" t="s">
        <v>161</v>
      </c>
      <c r="E291" s="234" t="s">
        <v>1</v>
      </c>
      <c r="F291" s="235" t="s">
        <v>428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161</v>
      </c>
      <c r="AU291" s="242" t="s">
        <v>159</v>
      </c>
      <c r="AV291" s="13" t="s">
        <v>159</v>
      </c>
      <c r="AW291" s="13" t="s">
        <v>34</v>
      </c>
      <c r="AX291" s="13" t="s">
        <v>86</v>
      </c>
      <c r="AY291" s="242" t="s">
        <v>153</v>
      </c>
    </row>
    <row r="292" s="2" customFormat="1" ht="24.15" customHeight="1">
      <c r="A292" s="38"/>
      <c r="B292" s="39"/>
      <c r="C292" s="217" t="s">
        <v>429</v>
      </c>
      <c r="D292" s="217" t="s">
        <v>155</v>
      </c>
      <c r="E292" s="218" t="s">
        <v>430</v>
      </c>
      <c r="F292" s="219" t="s">
        <v>431</v>
      </c>
      <c r="G292" s="220" t="s">
        <v>418</v>
      </c>
      <c r="H292" s="221">
        <v>1</v>
      </c>
      <c r="I292" s="222"/>
      <c r="J292" s="223">
        <f>ROUND(I292*H292,2)</f>
        <v>0</v>
      </c>
      <c r="K292" s="224"/>
      <c r="L292" s="44"/>
      <c r="M292" s="225" t="s">
        <v>1</v>
      </c>
      <c r="N292" s="226" t="s">
        <v>44</v>
      </c>
      <c r="O292" s="91"/>
      <c r="P292" s="227">
        <f>O292*H292</f>
        <v>0</v>
      </c>
      <c r="Q292" s="227">
        <v>0.015520000000000001</v>
      </c>
      <c r="R292" s="227">
        <f>Q292*H292</f>
        <v>0.015520000000000001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86</v>
      </c>
      <c r="AT292" s="229" t="s">
        <v>155</v>
      </c>
      <c r="AU292" s="229" t="s">
        <v>159</v>
      </c>
      <c r="AY292" s="17" t="s">
        <v>153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159</v>
      </c>
      <c r="BK292" s="230">
        <f>ROUND(I292*H292,2)</f>
        <v>0</v>
      </c>
      <c r="BL292" s="17" t="s">
        <v>86</v>
      </c>
      <c r="BM292" s="229" t="s">
        <v>432</v>
      </c>
    </row>
    <row r="293" s="13" customFormat="1">
      <c r="A293" s="13"/>
      <c r="B293" s="231"/>
      <c r="C293" s="232"/>
      <c r="D293" s="233" t="s">
        <v>161</v>
      </c>
      <c r="E293" s="234" t="s">
        <v>1</v>
      </c>
      <c r="F293" s="235" t="s">
        <v>86</v>
      </c>
      <c r="G293" s="232"/>
      <c r="H293" s="236">
        <v>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161</v>
      </c>
      <c r="AU293" s="242" t="s">
        <v>159</v>
      </c>
      <c r="AV293" s="13" t="s">
        <v>159</v>
      </c>
      <c r="AW293" s="13" t="s">
        <v>34</v>
      </c>
      <c r="AX293" s="13" t="s">
        <v>86</v>
      </c>
      <c r="AY293" s="242" t="s">
        <v>153</v>
      </c>
    </row>
    <row r="294" s="2" customFormat="1" ht="16.5" customHeight="1">
      <c r="A294" s="38"/>
      <c r="B294" s="39"/>
      <c r="C294" s="217" t="s">
        <v>433</v>
      </c>
      <c r="D294" s="217" t="s">
        <v>155</v>
      </c>
      <c r="E294" s="218" t="s">
        <v>434</v>
      </c>
      <c r="F294" s="219" t="s">
        <v>435</v>
      </c>
      <c r="G294" s="220" t="s">
        <v>418</v>
      </c>
      <c r="H294" s="221">
        <v>1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0.032899999999999999</v>
      </c>
      <c r="T294" s="228">
        <f>S294*H294</f>
        <v>0.032899999999999999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86</v>
      </c>
      <c r="AT294" s="229" t="s">
        <v>155</v>
      </c>
      <c r="AU294" s="229" t="s">
        <v>159</v>
      </c>
      <c r="AY294" s="17" t="s">
        <v>153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159</v>
      </c>
      <c r="BK294" s="230">
        <f>ROUND(I294*H294,2)</f>
        <v>0</v>
      </c>
      <c r="BL294" s="17" t="s">
        <v>86</v>
      </c>
      <c r="BM294" s="229" t="s">
        <v>436</v>
      </c>
    </row>
    <row r="295" s="13" customFormat="1">
      <c r="A295" s="13"/>
      <c r="B295" s="231"/>
      <c r="C295" s="232"/>
      <c r="D295" s="233" t="s">
        <v>161</v>
      </c>
      <c r="E295" s="234" t="s">
        <v>1</v>
      </c>
      <c r="F295" s="235" t="s">
        <v>86</v>
      </c>
      <c r="G295" s="232"/>
      <c r="H295" s="236">
        <v>1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161</v>
      </c>
      <c r="AU295" s="242" t="s">
        <v>159</v>
      </c>
      <c r="AV295" s="13" t="s">
        <v>159</v>
      </c>
      <c r="AW295" s="13" t="s">
        <v>34</v>
      </c>
      <c r="AX295" s="13" t="s">
        <v>86</v>
      </c>
      <c r="AY295" s="242" t="s">
        <v>153</v>
      </c>
    </row>
    <row r="296" s="2" customFormat="1" ht="24.15" customHeight="1">
      <c r="A296" s="38"/>
      <c r="B296" s="39"/>
      <c r="C296" s="217" t="s">
        <v>437</v>
      </c>
      <c r="D296" s="217" t="s">
        <v>155</v>
      </c>
      <c r="E296" s="218" t="s">
        <v>438</v>
      </c>
      <c r="F296" s="219" t="s">
        <v>439</v>
      </c>
      <c r="G296" s="220" t="s">
        <v>418</v>
      </c>
      <c r="H296" s="221">
        <v>1</v>
      </c>
      <c r="I296" s="222"/>
      <c r="J296" s="223">
        <f>ROUND(I296*H296,2)</f>
        <v>0</v>
      </c>
      <c r="K296" s="224"/>
      <c r="L296" s="44"/>
      <c r="M296" s="225" t="s">
        <v>1</v>
      </c>
      <c r="N296" s="226" t="s">
        <v>44</v>
      </c>
      <c r="O296" s="91"/>
      <c r="P296" s="227">
        <f>O296*H296</f>
        <v>0</v>
      </c>
      <c r="Q296" s="227">
        <v>0.019099999999999999</v>
      </c>
      <c r="R296" s="227">
        <f>Q296*H296</f>
        <v>0.019099999999999999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86</v>
      </c>
      <c r="AT296" s="229" t="s">
        <v>155</v>
      </c>
      <c r="AU296" s="229" t="s">
        <v>159</v>
      </c>
      <c r="AY296" s="17" t="s">
        <v>153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159</v>
      </c>
      <c r="BK296" s="230">
        <f>ROUND(I296*H296,2)</f>
        <v>0</v>
      </c>
      <c r="BL296" s="17" t="s">
        <v>86</v>
      </c>
      <c r="BM296" s="229" t="s">
        <v>440</v>
      </c>
    </row>
    <row r="297" s="13" customFormat="1">
      <c r="A297" s="13"/>
      <c r="B297" s="231"/>
      <c r="C297" s="232"/>
      <c r="D297" s="233" t="s">
        <v>161</v>
      </c>
      <c r="E297" s="234" t="s">
        <v>1</v>
      </c>
      <c r="F297" s="235" t="s">
        <v>86</v>
      </c>
      <c r="G297" s="232"/>
      <c r="H297" s="236">
        <v>1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161</v>
      </c>
      <c r="AU297" s="242" t="s">
        <v>159</v>
      </c>
      <c r="AV297" s="13" t="s">
        <v>159</v>
      </c>
      <c r="AW297" s="13" t="s">
        <v>34</v>
      </c>
      <c r="AX297" s="13" t="s">
        <v>86</v>
      </c>
      <c r="AY297" s="242" t="s">
        <v>153</v>
      </c>
    </row>
    <row r="298" s="2" customFormat="1" ht="16.5" customHeight="1">
      <c r="A298" s="38"/>
      <c r="B298" s="39"/>
      <c r="C298" s="217" t="s">
        <v>441</v>
      </c>
      <c r="D298" s="217" t="s">
        <v>155</v>
      </c>
      <c r="E298" s="218" t="s">
        <v>442</v>
      </c>
      <c r="F298" s="219" t="s">
        <v>443</v>
      </c>
      <c r="G298" s="220" t="s">
        <v>418</v>
      </c>
      <c r="H298" s="221">
        <v>3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0.00156</v>
      </c>
      <c r="T298" s="228">
        <f>S298*H298</f>
        <v>0.0046800000000000001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86</v>
      </c>
      <c r="AT298" s="229" t="s">
        <v>155</v>
      </c>
      <c r="AU298" s="229" t="s">
        <v>159</v>
      </c>
      <c r="AY298" s="17" t="s">
        <v>153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159</v>
      </c>
      <c r="BK298" s="230">
        <f>ROUND(I298*H298,2)</f>
        <v>0</v>
      </c>
      <c r="BL298" s="17" t="s">
        <v>86</v>
      </c>
      <c r="BM298" s="229" t="s">
        <v>444</v>
      </c>
    </row>
    <row r="299" s="13" customFormat="1">
      <c r="A299" s="13"/>
      <c r="B299" s="231"/>
      <c r="C299" s="232"/>
      <c r="D299" s="233" t="s">
        <v>161</v>
      </c>
      <c r="E299" s="234" t="s">
        <v>1</v>
      </c>
      <c r="F299" s="235" t="s">
        <v>445</v>
      </c>
      <c r="G299" s="232"/>
      <c r="H299" s="236">
        <v>2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161</v>
      </c>
      <c r="AU299" s="242" t="s">
        <v>159</v>
      </c>
      <c r="AV299" s="13" t="s">
        <v>159</v>
      </c>
      <c r="AW299" s="13" t="s">
        <v>34</v>
      </c>
      <c r="AX299" s="13" t="s">
        <v>78</v>
      </c>
      <c r="AY299" s="242" t="s">
        <v>153</v>
      </c>
    </row>
    <row r="300" s="13" customFormat="1">
      <c r="A300" s="13"/>
      <c r="B300" s="231"/>
      <c r="C300" s="232"/>
      <c r="D300" s="233" t="s">
        <v>161</v>
      </c>
      <c r="E300" s="234" t="s">
        <v>1</v>
      </c>
      <c r="F300" s="235" t="s">
        <v>446</v>
      </c>
      <c r="G300" s="232"/>
      <c r="H300" s="236">
        <v>1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161</v>
      </c>
      <c r="AU300" s="242" t="s">
        <v>159</v>
      </c>
      <c r="AV300" s="13" t="s">
        <v>159</v>
      </c>
      <c r="AW300" s="13" t="s">
        <v>34</v>
      </c>
      <c r="AX300" s="13" t="s">
        <v>78</v>
      </c>
      <c r="AY300" s="242" t="s">
        <v>153</v>
      </c>
    </row>
    <row r="301" s="14" customFormat="1">
      <c r="A301" s="14"/>
      <c r="B301" s="243"/>
      <c r="C301" s="244"/>
      <c r="D301" s="233" t="s">
        <v>161</v>
      </c>
      <c r="E301" s="245" t="s">
        <v>1</v>
      </c>
      <c r="F301" s="246" t="s">
        <v>164</v>
      </c>
      <c r="G301" s="244"/>
      <c r="H301" s="247">
        <v>3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161</v>
      </c>
      <c r="AU301" s="253" t="s">
        <v>159</v>
      </c>
      <c r="AV301" s="14" t="s">
        <v>158</v>
      </c>
      <c r="AW301" s="14" t="s">
        <v>34</v>
      </c>
      <c r="AX301" s="14" t="s">
        <v>86</v>
      </c>
      <c r="AY301" s="253" t="s">
        <v>153</v>
      </c>
    </row>
    <row r="302" s="2" customFormat="1" ht="16.5" customHeight="1">
      <c r="A302" s="38"/>
      <c r="B302" s="39"/>
      <c r="C302" s="217" t="s">
        <v>447</v>
      </c>
      <c r="D302" s="217" t="s">
        <v>155</v>
      </c>
      <c r="E302" s="218" t="s">
        <v>448</v>
      </c>
      <c r="F302" s="219" t="s">
        <v>449</v>
      </c>
      <c r="G302" s="220" t="s">
        <v>418</v>
      </c>
      <c r="H302" s="221">
        <v>1</v>
      </c>
      <c r="I302" s="222"/>
      <c r="J302" s="223">
        <f>ROUND(I302*H302,2)</f>
        <v>0</v>
      </c>
      <c r="K302" s="224"/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0.0015399999999999999</v>
      </c>
      <c r="R302" s="227">
        <f>Q302*H302</f>
        <v>0.0015399999999999999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86</v>
      </c>
      <c r="AT302" s="229" t="s">
        <v>155</v>
      </c>
      <c r="AU302" s="229" t="s">
        <v>159</v>
      </c>
      <c r="AY302" s="17" t="s">
        <v>153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159</v>
      </c>
      <c r="BK302" s="230">
        <f>ROUND(I302*H302,2)</f>
        <v>0</v>
      </c>
      <c r="BL302" s="17" t="s">
        <v>86</v>
      </c>
      <c r="BM302" s="229" t="s">
        <v>450</v>
      </c>
    </row>
    <row r="303" s="13" customFormat="1">
      <c r="A303" s="13"/>
      <c r="B303" s="231"/>
      <c r="C303" s="232"/>
      <c r="D303" s="233" t="s">
        <v>161</v>
      </c>
      <c r="E303" s="234" t="s">
        <v>1</v>
      </c>
      <c r="F303" s="235" t="s">
        <v>428</v>
      </c>
      <c r="G303" s="232"/>
      <c r="H303" s="236">
        <v>1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161</v>
      </c>
      <c r="AU303" s="242" t="s">
        <v>159</v>
      </c>
      <c r="AV303" s="13" t="s">
        <v>159</v>
      </c>
      <c r="AW303" s="13" t="s">
        <v>34</v>
      </c>
      <c r="AX303" s="13" t="s">
        <v>86</v>
      </c>
      <c r="AY303" s="242" t="s">
        <v>153</v>
      </c>
    </row>
    <row r="304" s="2" customFormat="1" ht="24.15" customHeight="1">
      <c r="A304" s="38"/>
      <c r="B304" s="39"/>
      <c r="C304" s="217" t="s">
        <v>451</v>
      </c>
      <c r="D304" s="217" t="s">
        <v>155</v>
      </c>
      <c r="E304" s="218" t="s">
        <v>452</v>
      </c>
      <c r="F304" s="219" t="s">
        <v>453</v>
      </c>
      <c r="G304" s="220" t="s">
        <v>418</v>
      </c>
      <c r="H304" s="221">
        <v>1</v>
      </c>
      <c r="I304" s="222"/>
      <c r="J304" s="223">
        <f>ROUND(I304*H304,2)</f>
        <v>0</v>
      </c>
      <c r="K304" s="224"/>
      <c r="L304" s="44"/>
      <c r="M304" s="225" t="s">
        <v>1</v>
      </c>
      <c r="N304" s="226" t="s">
        <v>44</v>
      </c>
      <c r="O304" s="91"/>
      <c r="P304" s="227">
        <f>O304*H304</f>
        <v>0</v>
      </c>
      <c r="Q304" s="227">
        <v>0.0018400000000000001</v>
      </c>
      <c r="R304" s="227">
        <f>Q304*H304</f>
        <v>0.0018400000000000001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86</v>
      </c>
      <c r="AT304" s="229" t="s">
        <v>155</v>
      </c>
      <c r="AU304" s="229" t="s">
        <v>159</v>
      </c>
      <c r="AY304" s="17" t="s">
        <v>153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159</v>
      </c>
      <c r="BK304" s="230">
        <f>ROUND(I304*H304,2)</f>
        <v>0</v>
      </c>
      <c r="BL304" s="17" t="s">
        <v>86</v>
      </c>
      <c r="BM304" s="229" t="s">
        <v>454</v>
      </c>
    </row>
    <row r="305" s="13" customFormat="1">
      <c r="A305" s="13"/>
      <c r="B305" s="231"/>
      <c r="C305" s="232"/>
      <c r="D305" s="233" t="s">
        <v>161</v>
      </c>
      <c r="E305" s="234" t="s">
        <v>1</v>
      </c>
      <c r="F305" s="235" t="s">
        <v>428</v>
      </c>
      <c r="G305" s="232"/>
      <c r="H305" s="236">
        <v>1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161</v>
      </c>
      <c r="AU305" s="242" t="s">
        <v>159</v>
      </c>
      <c r="AV305" s="13" t="s">
        <v>159</v>
      </c>
      <c r="AW305" s="13" t="s">
        <v>34</v>
      </c>
      <c r="AX305" s="13" t="s">
        <v>86</v>
      </c>
      <c r="AY305" s="242" t="s">
        <v>153</v>
      </c>
    </row>
    <row r="306" s="2" customFormat="1" ht="16.5" customHeight="1">
      <c r="A306" s="38"/>
      <c r="B306" s="39"/>
      <c r="C306" s="217" t="s">
        <v>455</v>
      </c>
      <c r="D306" s="217" t="s">
        <v>155</v>
      </c>
      <c r="E306" s="218" t="s">
        <v>456</v>
      </c>
      <c r="F306" s="219" t="s">
        <v>457</v>
      </c>
      <c r="G306" s="220" t="s">
        <v>401</v>
      </c>
      <c r="H306" s="221">
        <v>2</v>
      </c>
      <c r="I306" s="222"/>
      <c r="J306" s="223">
        <f>ROUND(I306*H306,2)</f>
        <v>0</v>
      </c>
      <c r="K306" s="224"/>
      <c r="L306" s="44"/>
      <c r="M306" s="225" t="s">
        <v>1</v>
      </c>
      <c r="N306" s="226" t="s">
        <v>44</v>
      </c>
      <c r="O306" s="91"/>
      <c r="P306" s="227">
        <f>O306*H306</f>
        <v>0</v>
      </c>
      <c r="Q306" s="227">
        <v>0.00031</v>
      </c>
      <c r="R306" s="227">
        <f>Q306*H306</f>
        <v>0.00062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86</v>
      </c>
      <c r="AT306" s="229" t="s">
        <v>155</v>
      </c>
      <c r="AU306" s="229" t="s">
        <v>159</v>
      </c>
      <c r="AY306" s="17" t="s">
        <v>153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159</v>
      </c>
      <c r="BK306" s="230">
        <f>ROUND(I306*H306,2)</f>
        <v>0</v>
      </c>
      <c r="BL306" s="17" t="s">
        <v>86</v>
      </c>
      <c r="BM306" s="229" t="s">
        <v>458</v>
      </c>
    </row>
    <row r="307" s="13" customFormat="1">
      <c r="A307" s="13"/>
      <c r="B307" s="231"/>
      <c r="C307" s="232"/>
      <c r="D307" s="233" t="s">
        <v>161</v>
      </c>
      <c r="E307" s="234" t="s">
        <v>1</v>
      </c>
      <c r="F307" s="235" t="s">
        <v>459</v>
      </c>
      <c r="G307" s="232"/>
      <c r="H307" s="236">
        <v>1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161</v>
      </c>
      <c r="AU307" s="242" t="s">
        <v>159</v>
      </c>
      <c r="AV307" s="13" t="s">
        <v>159</v>
      </c>
      <c r="AW307" s="13" t="s">
        <v>34</v>
      </c>
      <c r="AX307" s="13" t="s">
        <v>78</v>
      </c>
      <c r="AY307" s="242" t="s">
        <v>153</v>
      </c>
    </row>
    <row r="308" s="13" customFormat="1">
      <c r="A308" s="13"/>
      <c r="B308" s="231"/>
      <c r="C308" s="232"/>
      <c r="D308" s="233" t="s">
        <v>161</v>
      </c>
      <c r="E308" s="234" t="s">
        <v>1</v>
      </c>
      <c r="F308" s="235" t="s">
        <v>460</v>
      </c>
      <c r="G308" s="232"/>
      <c r="H308" s="236">
        <v>1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161</v>
      </c>
      <c r="AU308" s="242" t="s">
        <v>159</v>
      </c>
      <c r="AV308" s="13" t="s">
        <v>159</v>
      </c>
      <c r="AW308" s="13" t="s">
        <v>34</v>
      </c>
      <c r="AX308" s="13" t="s">
        <v>78</v>
      </c>
      <c r="AY308" s="242" t="s">
        <v>153</v>
      </c>
    </row>
    <row r="309" s="14" customFormat="1">
      <c r="A309" s="14"/>
      <c r="B309" s="243"/>
      <c r="C309" s="244"/>
      <c r="D309" s="233" t="s">
        <v>161</v>
      </c>
      <c r="E309" s="245" t="s">
        <v>1</v>
      </c>
      <c r="F309" s="246" t="s">
        <v>164</v>
      </c>
      <c r="G309" s="244"/>
      <c r="H309" s="247">
        <v>2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161</v>
      </c>
      <c r="AU309" s="253" t="s">
        <v>159</v>
      </c>
      <c r="AV309" s="14" t="s">
        <v>158</v>
      </c>
      <c r="AW309" s="14" t="s">
        <v>34</v>
      </c>
      <c r="AX309" s="14" t="s">
        <v>86</v>
      </c>
      <c r="AY309" s="253" t="s">
        <v>153</v>
      </c>
    </row>
    <row r="310" s="2" customFormat="1" ht="24.15" customHeight="1">
      <c r="A310" s="38"/>
      <c r="B310" s="39"/>
      <c r="C310" s="217" t="s">
        <v>461</v>
      </c>
      <c r="D310" s="217" t="s">
        <v>155</v>
      </c>
      <c r="E310" s="218" t="s">
        <v>462</v>
      </c>
      <c r="F310" s="219" t="s">
        <v>463</v>
      </c>
      <c r="G310" s="220" t="s">
        <v>287</v>
      </c>
      <c r="H310" s="221">
        <v>0.070999999999999994</v>
      </c>
      <c r="I310" s="222"/>
      <c r="J310" s="223">
        <f>ROUND(I310*H310,2)</f>
        <v>0</v>
      </c>
      <c r="K310" s="224"/>
      <c r="L310" s="44"/>
      <c r="M310" s="225" t="s">
        <v>1</v>
      </c>
      <c r="N310" s="226" t="s">
        <v>44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231</v>
      </c>
      <c r="AT310" s="229" t="s">
        <v>155</v>
      </c>
      <c r="AU310" s="229" t="s">
        <v>159</v>
      </c>
      <c r="AY310" s="17" t="s">
        <v>153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159</v>
      </c>
      <c r="BK310" s="230">
        <f>ROUND(I310*H310,2)</f>
        <v>0</v>
      </c>
      <c r="BL310" s="17" t="s">
        <v>231</v>
      </c>
      <c r="BM310" s="229" t="s">
        <v>464</v>
      </c>
    </row>
    <row r="311" s="13" customFormat="1">
      <c r="A311" s="13"/>
      <c r="B311" s="231"/>
      <c r="C311" s="232"/>
      <c r="D311" s="233" t="s">
        <v>161</v>
      </c>
      <c r="E311" s="234" t="s">
        <v>1</v>
      </c>
      <c r="F311" s="235" t="s">
        <v>465</v>
      </c>
      <c r="G311" s="232"/>
      <c r="H311" s="236">
        <v>0.070999999999999994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161</v>
      </c>
      <c r="AU311" s="242" t="s">
        <v>159</v>
      </c>
      <c r="AV311" s="13" t="s">
        <v>159</v>
      </c>
      <c r="AW311" s="13" t="s">
        <v>34</v>
      </c>
      <c r="AX311" s="13" t="s">
        <v>86</v>
      </c>
      <c r="AY311" s="242" t="s">
        <v>153</v>
      </c>
    </row>
    <row r="312" s="12" customFormat="1" ht="22.8" customHeight="1">
      <c r="A312" s="12"/>
      <c r="B312" s="202"/>
      <c r="C312" s="203"/>
      <c r="D312" s="204" t="s">
        <v>77</v>
      </c>
      <c r="E312" s="215" t="s">
        <v>466</v>
      </c>
      <c r="F312" s="215" t="s">
        <v>467</v>
      </c>
      <c r="G312" s="203"/>
      <c r="H312" s="203"/>
      <c r="I312" s="206"/>
      <c r="J312" s="216">
        <f>BK312</f>
        <v>0</v>
      </c>
      <c r="K312" s="203"/>
      <c r="L312" s="207"/>
      <c r="M312" s="208"/>
      <c r="N312" s="209"/>
      <c r="O312" s="209"/>
      <c r="P312" s="210">
        <f>SUM(P313:P330)</f>
        <v>0</v>
      </c>
      <c r="Q312" s="209"/>
      <c r="R312" s="210">
        <f>SUM(R313:R330)</f>
        <v>0.0068600000000000006</v>
      </c>
      <c r="S312" s="209"/>
      <c r="T312" s="211">
        <f>SUM(T313:T330)</f>
        <v>0.0080000000000000002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2" t="s">
        <v>159</v>
      </c>
      <c r="AT312" s="213" t="s">
        <v>77</v>
      </c>
      <c r="AU312" s="213" t="s">
        <v>86</v>
      </c>
      <c r="AY312" s="212" t="s">
        <v>153</v>
      </c>
      <c r="BK312" s="214">
        <f>SUM(BK313:BK330)</f>
        <v>0</v>
      </c>
    </row>
    <row r="313" s="2" customFormat="1" ht="16.5" customHeight="1">
      <c r="A313" s="38"/>
      <c r="B313" s="39"/>
      <c r="C313" s="217" t="s">
        <v>468</v>
      </c>
      <c r="D313" s="217" t="s">
        <v>155</v>
      </c>
      <c r="E313" s="218" t="s">
        <v>469</v>
      </c>
      <c r="F313" s="219" t="s">
        <v>470</v>
      </c>
      <c r="G313" s="220" t="s">
        <v>352</v>
      </c>
      <c r="H313" s="221">
        <v>2</v>
      </c>
      <c r="I313" s="222"/>
      <c r="J313" s="223">
        <f>ROUND(I313*H313,2)</f>
        <v>0</v>
      </c>
      <c r="K313" s="224"/>
      <c r="L313" s="44"/>
      <c r="M313" s="225" t="s">
        <v>1</v>
      </c>
      <c r="N313" s="226" t="s">
        <v>44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231</v>
      </c>
      <c r="AT313" s="229" t="s">
        <v>155</v>
      </c>
      <c r="AU313" s="229" t="s">
        <v>159</v>
      </c>
      <c r="AY313" s="17" t="s">
        <v>153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159</v>
      </c>
      <c r="BK313" s="230">
        <f>ROUND(I313*H313,2)</f>
        <v>0</v>
      </c>
      <c r="BL313" s="17" t="s">
        <v>231</v>
      </c>
      <c r="BM313" s="229" t="s">
        <v>471</v>
      </c>
    </row>
    <row r="314" s="13" customFormat="1">
      <c r="A314" s="13"/>
      <c r="B314" s="231"/>
      <c r="C314" s="232"/>
      <c r="D314" s="233" t="s">
        <v>161</v>
      </c>
      <c r="E314" s="234" t="s">
        <v>1</v>
      </c>
      <c r="F314" s="235" t="s">
        <v>159</v>
      </c>
      <c r="G314" s="232"/>
      <c r="H314" s="236">
        <v>2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161</v>
      </c>
      <c r="AU314" s="242" t="s">
        <v>159</v>
      </c>
      <c r="AV314" s="13" t="s">
        <v>159</v>
      </c>
      <c r="AW314" s="13" t="s">
        <v>34</v>
      </c>
      <c r="AX314" s="13" t="s">
        <v>86</v>
      </c>
      <c r="AY314" s="242" t="s">
        <v>153</v>
      </c>
    </row>
    <row r="315" s="2" customFormat="1" ht="16.5" customHeight="1">
      <c r="A315" s="38"/>
      <c r="B315" s="39"/>
      <c r="C315" s="217" t="s">
        <v>472</v>
      </c>
      <c r="D315" s="217" t="s">
        <v>155</v>
      </c>
      <c r="E315" s="218" t="s">
        <v>473</v>
      </c>
      <c r="F315" s="219" t="s">
        <v>474</v>
      </c>
      <c r="G315" s="220" t="s">
        <v>352</v>
      </c>
      <c r="H315" s="221">
        <v>1</v>
      </c>
      <c r="I315" s="222"/>
      <c r="J315" s="223">
        <f>ROUND(I315*H315,2)</f>
        <v>0</v>
      </c>
      <c r="K315" s="224"/>
      <c r="L315" s="44"/>
      <c r="M315" s="225" t="s">
        <v>1</v>
      </c>
      <c r="N315" s="226" t="s">
        <v>44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231</v>
      </c>
      <c r="AT315" s="229" t="s">
        <v>155</v>
      </c>
      <c r="AU315" s="229" t="s">
        <v>159</v>
      </c>
      <c r="AY315" s="17" t="s">
        <v>153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159</v>
      </c>
      <c r="BK315" s="230">
        <f>ROUND(I315*H315,2)</f>
        <v>0</v>
      </c>
      <c r="BL315" s="17" t="s">
        <v>231</v>
      </c>
      <c r="BM315" s="229" t="s">
        <v>475</v>
      </c>
    </row>
    <row r="316" s="13" customFormat="1">
      <c r="A316" s="13"/>
      <c r="B316" s="231"/>
      <c r="C316" s="232"/>
      <c r="D316" s="233" t="s">
        <v>161</v>
      </c>
      <c r="E316" s="234" t="s">
        <v>1</v>
      </c>
      <c r="F316" s="235" t="s">
        <v>86</v>
      </c>
      <c r="G316" s="232"/>
      <c r="H316" s="236">
        <v>1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161</v>
      </c>
      <c r="AU316" s="242" t="s">
        <v>159</v>
      </c>
      <c r="AV316" s="13" t="s">
        <v>159</v>
      </c>
      <c r="AW316" s="13" t="s">
        <v>34</v>
      </c>
      <c r="AX316" s="13" t="s">
        <v>86</v>
      </c>
      <c r="AY316" s="242" t="s">
        <v>153</v>
      </c>
    </row>
    <row r="317" s="2" customFormat="1" ht="21.75" customHeight="1">
      <c r="A317" s="38"/>
      <c r="B317" s="39"/>
      <c r="C317" s="217" t="s">
        <v>476</v>
      </c>
      <c r="D317" s="217" t="s">
        <v>155</v>
      </c>
      <c r="E317" s="218" t="s">
        <v>477</v>
      </c>
      <c r="F317" s="219" t="s">
        <v>478</v>
      </c>
      <c r="G317" s="220" t="s">
        <v>234</v>
      </c>
      <c r="H317" s="221">
        <v>8</v>
      </c>
      <c r="I317" s="222"/>
      <c r="J317" s="223">
        <f>ROUND(I317*H317,2)</f>
        <v>0</v>
      </c>
      <c r="K317" s="224"/>
      <c r="L317" s="44"/>
      <c r="M317" s="225" t="s">
        <v>1</v>
      </c>
      <c r="N317" s="226" t="s">
        <v>44</v>
      </c>
      <c r="O317" s="91"/>
      <c r="P317" s="227">
        <f>O317*H317</f>
        <v>0</v>
      </c>
      <c r="Q317" s="227">
        <v>2.0000000000000002E-05</v>
      </c>
      <c r="R317" s="227">
        <f>Q317*H317</f>
        <v>0.00016000000000000001</v>
      </c>
      <c r="S317" s="227">
        <v>0.001</v>
      </c>
      <c r="T317" s="228">
        <f>S317*H317</f>
        <v>0.0080000000000000002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231</v>
      </c>
      <c r="AT317" s="229" t="s">
        <v>155</v>
      </c>
      <c r="AU317" s="229" t="s">
        <v>159</v>
      </c>
      <c r="AY317" s="17" t="s">
        <v>153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159</v>
      </c>
      <c r="BK317" s="230">
        <f>ROUND(I317*H317,2)</f>
        <v>0</v>
      </c>
      <c r="BL317" s="17" t="s">
        <v>231</v>
      </c>
      <c r="BM317" s="229" t="s">
        <v>479</v>
      </c>
    </row>
    <row r="318" s="13" customFormat="1">
      <c r="A318" s="13"/>
      <c r="B318" s="231"/>
      <c r="C318" s="232"/>
      <c r="D318" s="233" t="s">
        <v>161</v>
      </c>
      <c r="E318" s="234" t="s">
        <v>1</v>
      </c>
      <c r="F318" s="235" t="s">
        <v>480</v>
      </c>
      <c r="G318" s="232"/>
      <c r="H318" s="236">
        <v>2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161</v>
      </c>
      <c r="AU318" s="242" t="s">
        <v>159</v>
      </c>
      <c r="AV318" s="13" t="s">
        <v>159</v>
      </c>
      <c r="AW318" s="13" t="s">
        <v>34</v>
      </c>
      <c r="AX318" s="13" t="s">
        <v>78</v>
      </c>
      <c r="AY318" s="242" t="s">
        <v>153</v>
      </c>
    </row>
    <row r="319" s="13" customFormat="1">
      <c r="A319" s="13"/>
      <c r="B319" s="231"/>
      <c r="C319" s="232"/>
      <c r="D319" s="233" t="s">
        <v>161</v>
      </c>
      <c r="E319" s="234" t="s">
        <v>1</v>
      </c>
      <c r="F319" s="235" t="s">
        <v>480</v>
      </c>
      <c r="G319" s="232"/>
      <c r="H319" s="236">
        <v>2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161</v>
      </c>
      <c r="AU319" s="242" t="s">
        <v>159</v>
      </c>
      <c r="AV319" s="13" t="s">
        <v>159</v>
      </c>
      <c r="AW319" s="13" t="s">
        <v>34</v>
      </c>
      <c r="AX319" s="13" t="s">
        <v>78</v>
      </c>
      <c r="AY319" s="242" t="s">
        <v>153</v>
      </c>
    </row>
    <row r="320" s="13" customFormat="1">
      <c r="A320" s="13"/>
      <c r="B320" s="231"/>
      <c r="C320" s="232"/>
      <c r="D320" s="233" t="s">
        <v>161</v>
      </c>
      <c r="E320" s="234" t="s">
        <v>1</v>
      </c>
      <c r="F320" s="235" t="s">
        <v>480</v>
      </c>
      <c r="G320" s="232"/>
      <c r="H320" s="236">
        <v>2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161</v>
      </c>
      <c r="AU320" s="242" t="s">
        <v>159</v>
      </c>
      <c r="AV320" s="13" t="s">
        <v>159</v>
      </c>
      <c r="AW320" s="13" t="s">
        <v>34</v>
      </c>
      <c r="AX320" s="13" t="s">
        <v>78</v>
      </c>
      <c r="AY320" s="242" t="s">
        <v>153</v>
      </c>
    </row>
    <row r="321" s="13" customFormat="1">
      <c r="A321" s="13"/>
      <c r="B321" s="231"/>
      <c r="C321" s="232"/>
      <c r="D321" s="233" t="s">
        <v>161</v>
      </c>
      <c r="E321" s="234" t="s">
        <v>1</v>
      </c>
      <c r="F321" s="235" t="s">
        <v>480</v>
      </c>
      <c r="G321" s="232"/>
      <c r="H321" s="236">
        <v>2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161</v>
      </c>
      <c r="AU321" s="242" t="s">
        <v>159</v>
      </c>
      <c r="AV321" s="13" t="s">
        <v>159</v>
      </c>
      <c r="AW321" s="13" t="s">
        <v>34</v>
      </c>
      <c r="AX321" s="13" t="s">
        <v>78</v>
      </c>
      <c r="AY321" s="242" t="s">
        <v>153</v>
      </c>
    </row>
    <row r="322" s="14" customFormat="1">
      <c r="A322" s="14"/>
      <c r="B322" s="243"/>
      <c r="C322" s="244"/>
      <c r="D322" s="233" t="s">
        <v>161</v>
      </c>
      <c r="E322" s="245" t="s">
        <v>1</v>
      </c>
      <c r="F322" s="246" t="s">
        <v>164</v>
      </c>
      <c r="G322" s="244"/>
      <c r="H322" s="247">
        <v>8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161</v>
      </c>
      <c r="AU322" s="253" t="s">
        <v>159</v>
      </c>
      <c r="AV322" s="14" t="s">
        <v>158</v>
      </c>
      <c r="AW322" s="14" t="s">
        <v>34</v>
      </c>
      <c r="AX322" s="14" t="s">
        <v>86</v>
      </c>
      <c r="AY322" s="253" t="s">
        <v>153</v>
      </c>
    </row>
    <row r="323" s="2" customFormat="1" ht="24.15" customHeight="1">
      <c r="A323" s="38"/>
      <c r="B323" s="39"/>
      <c r="C323" s="217" t="s">
        <v>481</v>
      </c>
      <c r="D323" s="217" t="s">
        <v>155</v>
      </c>
      <c r="E323" s="218" t="s">
        <v>482</v>
      </c>
      <c r="F323" s="219" t="s">
        <v>483</v>
      </c>
      <c r="G323" s="220" t="s">
        <v>234</v>
      </c>
      <c r="H323" s="221">
        <v>10</v>
      </c>
      <c r="I323" s="222"/>
      <c r="J323" s="223">
        <f>ROUND(I323*H323,2)</f>
        <v>0</v>
      </c>
      <c r="K323" s="224"/>
      <c r="L323" s="44"/>
      <c r="M323" s="225" t="s">
        <v>1</v>
      </c>
      <c r="N323" s="226" t="s">
        <v>44</v>
      </c>
      <c r="O323" s="91"/>
      <c r="P323" s="227">
        <f>O323*H323</f>
        <v>0</v>
      </c>
      <c r="Q323" s="227">
        <v>0.00067000000000000002</v>
      </c>
      <c r="R323" s="227">
        <f>Q323*H323</f>
        <v>0.0067000000000000002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231</v>
      </c>
      <c r="AT323" s="229" t="s">
        <v>155</v>
      </c>
      <c r="AU323" s="229" t="s">
        <v>159</v>
      </c>
      <c r="AY323" s="17" t="s">
        <v>153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159</v>
      </c>
      <c r="BK323" s="230">
        <f>ROUND(I323*H323,2)</f>
        <v>0</v>
      </c>
      <c r="BL323" s="17" t="s">
        <v>231</v>
      </c>
      <c r="BM323" s="229" t="s">
        <v>484</v>
      </c>
    </row>
    <row r="324" s="13" customFormat="1">
      <c r="A324" s="13"/>
      <c r="B324" s="231"/>
      <c r="C324" s="232"/>
      <c r="D324" s="233" t="s">
        <v>161</v>
      </c>
      <c r="E324" s="234" t="s">
        <v>1</v>
      </c>
      <c r="F324" s="235" t="s">
        <v>480</v>
      </c>
      <c r="G324" s="232"/>
      <c r="H324" s="236">
        <v>2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161</v>
      </c>
      <c r="AU324" s="242" t="s">
        <v>159</v>
      </c>
      <c r="AV324" s="13" t="s">
        <v>159</v>
      </c>
      <c r="AW324" s="13" t="s">
        <v>34</v>
      </c>
      <c r="AX324" s="13" t="s">
        <v>78</v>
      </c>
      <c r="AY324" s="242" t="s">
        <v>153</v>
      </c>
    </row>
    <row r="325" s="13" customFormat="1">
      <c r="A325" s="13"/>
      <c r="B325" s="231"/>
      <c r="C325" s="232"/>
      <c r="D325" s="233" t="s">
        <v>161</v>
      </c>
      <c r="E325" s="234" t="s">
        <v>1</v>
      </c>
      <c r="F325" s="235" t="s">
        <v>480</v>
      </c>
      <c r="G325" s="232"/>
      <c r="H325" s="236">
        <v>2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161</v>
      </c>
      <c r="AU325" s="242" t="s">
        <v>159</v>
      </c>
      <c r="AV325" s="13" t="s">
        <v>159</v>
      </c>
      <c r="AW325" s="13" t="s">
        <v>34</v>
      </c>
      <c r="AX325" s="13" t="s">
        <v>78</v>
      </c>
      <c r="AY325" s="242" t="s">
        <v>153</v>
      </c>
    </row>
    <row r="326" s="13" customFormat="1">
      <c r="A326" s="13"/>
      <c r="B326" s="231"/>
      <c r="C326" s="232"/>
      <c r="D326" s="233" t="s">
        <v>161</v>
      </c>
      <c r="E326" s="234" t="s">
        <v>1</v>
      </c>
      <c r="F326" s="235" t="s">
        <v>480</v>
      </c>
      <c r="G326" s="232"/>
      <c r="H326" s="236">
        <v>2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161</v>
      </c>
      <c r="AU326" s="242" t="s">
        <v>159</v>
      </c>
      <c r="AV326" s="13" t="s">
        <v>159</v>
      </c>
      <c r="AW326" s="13" t="s">
        <v>34</v>
      </c>
      <c r="AX326" s="13" t="s">
        <v>78</v>
      </c>
      <c r="AY326" s="242" t="s">
        <v>153</v>
      </c>
    </row>
    <row r="327" s="13" customFormat="1">
      <c r="A327" s="13"/>
      <c r="B327" s="231"/>
      <c r="C327" s="232"/>
      <c r="D327" s="233" t="s">
        <v>161</v>
      </c>
      <c r="E327" s="234" t="s">
        <v>1</v>
      </c>
      <c r="F327" s="235" t="s">
        <v>480</v>
      </c>
      <c r="G327" s="232"/>
      <c r="H327" s="236">
        <v>2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161</v>
      </c>
      <c r="AU327" s="242" t="s">
        <v>159</v>
      </c>
      <c r="AV327" s="13" t="s">
        <v>159</v>
      </c>
      <c r="AW327" s="13" t="s">
        <v>34</v>
      </c>
      <c r="AX327" s="13" t="s">
        <v>78</v>
      </c>
      <c r="AY327" s="242" t="s">
        <v>153</v>
      </c>
    </row>
    <row r="328" s="13" customFormat="1">
      <c r="A328" s="13"/>
      <c r="B328" s="231"/>
      <c r="C328" s="232"/>
      <c r="D328" s="233" t="s">
        <v>161</v>
      </c>
      <c r="E328" s="234" t="s">
        <v>1</v>
      </c>
      <c r="F328" s="235" t="s">
        <v>480</v>
      </c>
      <c r="G328" s="232"/>
      <c r="H328" s="236">
        <v>2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161</v>
      </c>
      <c r="AU328" s="242" t="s">
        <v>159</v>
      </c>
      <c r="AV328" s="13" t="s">
        <v>159</v>
      </c>
      <c r="AW328" s="13" t="s">
        <v>34</v>
      </c>
      <c r="AX328" s="13" t="s">
        <v>78</v>
      </c>
      <c r="AY328" s="242" t="s">
        <v>153</v>
      </c>
    </row>
    <row r="329" s="14" customFormat="1">
      <c r="A329" s="14"/>
      <c r="B329" s="243"/>
      <c r="C329" s="244"/>
      <c r="D329" s="233" t="s">
        <v>161</v>
      </c>
      <c r="E329" s="245" t="s">
        <v>1</v>
      </c>
      <c r="F329" s="246" t="s">
        <v>164</v>
      </c>
      <c r="G329" s="244"/>
      <c r="H329" s="247">
        <v>10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161</v>
      </c>
      <c r="AU329" s="253" t="s">
        <v>159</v>
      </c>
      <c r="AV329" s="14" t="s">
        <v>158</v>
      </c>
      <c r="AW329" s="14" t="s">
        <v>34</v>
      </c>
      <c r="AX329" s="14" t="s">
        <v>86</v>
      </c>
      <c r="AY329" s="253" t="s">
        <v>153</v>
      </c>
    </row>
    <row r="330" s="2" customFormat="1" ht="24.15" customHeight="1">
      <c r="A330" s="38"/>
      <c r="B330" s="39"/>
      <c r="C330" s="217" t="s">
        <v>485</v>
      </c>
      <c r="D330" s="217" t="s">
        <v>155</v>
      </c>
      <c r="E330" s="218" t="s">
        <v>486</v>
      </c>
      <c r="F330" s="219" t="s">
        <v>487</v>
      </c>
      <c r="G330" s="220" t="s">
        <v>488</v>
      </c>
      <c r="H330" s="275"/>
      <c r="I330" s="222"/>
      <c r="J330" s="223">
        <f>ROUND(I330*H330,2)</f>
        <v>0</v>
      </c>
      <c r="K330" s="224"/>
      <c r="L330" s="44"/>
      <c r="M330" s="225" t="s">
        <v>1</v>
      </c>
      <c r="N330" s="226" t="s">
        <v>44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231</v>
      </c>
      <c r="AT330" s="229" t="s">
        <v>155</v>
      </c>
      <c r="AU330" s="229" t="s">
        <v>159</v>
      </c>
      <c r="AY330" s="17" t="s">
        <v>153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159</v>
      </c>
      <c r="BK330" s="230">
        <f>ROUND(I330*H330,2)</f>
        <v>0</v>
      </c>
      <c r="BL330" s="17" t="s">
        <v>231</v>
      </c>
      <c r="BM330" s="229" t="s">
        <v>489</v>
      </c>
    </row>
    <row r="331" s="12" customFormat="1" ht="22.8" customHeight="1">
      <c r="A331" s="12"/>
      <c r="B331" s="202"/>
      <c r="C331" s="203"/>
      <c r="D331" s="204" t="s">
        <v>77</v>
      </c>
      <c r="E331" s="215" t="s">
        <v>490</v>
      </c>
      <c r="F331" s="215" t="s">
        <v>491</v>
      </c>
      <c r="G331" s="203"/>
      <c r="H331" s="203"/>
      <c r="I331" s="206"/>
      <c r="J331" s="216">
        <f>BK331</f>
        <v>0</v>
      </c>
      <c r="K331" s="203"/>
      <c r="L331" s="207"/>
      <c r="M331" s="208"/>
      <c r="N331" s="209"/>
      <c r="O331" s="209"/>
      <c r="P331" s="210">
        <f>SUM(P332:P337)</f>
        <v>0</v>
      </c>
      <c r="Q331" s="209"/>
      <c r="R331" s="210">
        <f>SUM(R332:R337)</f>
        <v>0.0015</v>
      </c>
      <c r="S331" s="209"/>
      <c r="T331" s="211">
        <f>SUM(T332:T337)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2" t="s">
        <v>159</v>
      </c>
      <c r="AT331" s="213" t="s">
        <v>77</v>
      </c>
      <c r="AU331" s="213" t="s">
        <v>86</v>
      </c>
      <c r="AY331" s="212" t="s">
        <v>153</v>
      </c>
      <c r="BK331" s="214">
        <f>SUM(BK332:BK337)</f>
        <v>0</v>
      </c>
    </row>
    <row r="332" s="2" customFormat="1" ht="16.5" customHeight="1">
      <c r="A332" s="38"/>
      <c r="B332" s="39"/>
      <c r="C332" s="217" t="s">
        <v>492</v>
      </c>
      <c r="D332" s="217" t="s">
        <v>155</v>
      </c>
      <c r="E332" s="218" t="s">
        <v>493</v>
      </c>
      <c r="F332" s="219" t="s">
        <v>494</v>
      </c>
      <c r="G332" s="220" t="s">
        <v>401</v>
      </c>
      <c r="H332" s="221">
        <v>12</v>
      </c>
      <c r="I332" s="222"/>
      <c r="J332" s="223">
        <f>ROUND(I332*H332,2)</f>
        <v>0</v>
      </c>
      <c r="K332" s="224"/>
      <c r="L332" s="44"/>
      <c r="M332" s="225" t="s">
        <v>1</v>
      </c>
      <c r="N332" s="226" t="s">
        <v>44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231</v>
      </c>
      <c r="AT332" s="229" t="s">
        <v>155</v>
      </c>
      <c r="AU332" s="229" t="s">
        <v>159</v>
      </c>
      <c r="AY332" s="17" t="s">
        <v>153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159</v>
      </c>
      <c r="BK332" s="230">
        <f>ROUND(I332*H332,2)</f>
        <v>0</v>
      </c>
      <c r="BL332" s="17" t="s">
        <v>231</v>
      </c>
      <c r="BM332" s="229" t="s">
        <v>495</v>
      </c>
    </row>
    <row r="333" s="13" customFormat="1">
      <c r="A333" s="13"/>
      <c r="B333" s="231"/>
      <c r="C333" s="232"/>
      <c r="D333" s="233" t="s">
        <v>161</v>
      </c>
      <c r="E333" s="234" t="s">
        <v>1</v>
      </c>
      <c r="F333" s="235" t="s">
        <v>210</v>
      </c>
      <c r="G333" s="232"/>
      <c r="H333" s="236">
        <v>12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161</v>
      </c>
      <c r="AU333" s="242" t="s">
        <v>159</v>
      </c>
      <c r="AV333" s="13" t="s">
        <v>159</v>
      </c>
      <c r="AW333" s="13" t="s">
        <v>34</v>
      </c>
      <c r="AX333" s="13" t="s">
        <v>86</v>
      </c>
      <c r="AY333" s="242" t="s">
        <v>153</v>
      </c>
    </row>
    <row r="334" s="2" customFormat="1" ht="24.15" customHeight="1">
      <c r="A334" s="38"/>
      <c r="B334" s="39"/>
      <c r="C334" s="217" t="s">
        <v>496</v>
      </c>
      <c r="D334" s="217" t="s">
        <v>155</v>
      </c>
      <c r="E334" s="218" t="s">
        <v>497</v>
      </c>
      <c r="F334" s="219" t="s">
        <v>498</v>
      </c>
      <c r="G334" s="220" t="s">
        <v>401</v>
      </c>
      <c r="H334" s="221">
        <v>6</v>
      </c>
      <c r="I334" s="222"/>
      <c r="J334" s="223">
        <f>ROUND(I334*H334,2)</f>
        <v>0</v>
      </c>
      <c r="K334" s="224"/>
      <c r="L334" s="44"/>
      <c r="M334" s="225" t="s">
        <v>1</v>
      </c>
      <c r="N334" s="226" t="s">
        <v>44</v>
      </c>
      <c r="O334" s="91"/>
      <c r="P334" s="227">
        <f>O334*H334</f>
        <v>0</v>
      </c>
      <c r="Q334" s="227">
        <v>0.00025000000000000001</v>
      </c>
      <c r="R334" s="227">
        <f>Q334*H334</f>
        <v>0.0015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231</v>
      </c>
      <c r="AT334" s="229" t="s">
        <v>155</v>
      </c>
      <c r="AU334" s="229" t="s">
        <v>159</v>
      </c>
      <c r="AY334" s="17" t="s">
        <v>153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159</v>
      </c>
      <c r="BK334" s="230">
        <f>ROUND(I334*H334,2)</f>
        <v>0</v>
      </c>
      <c r="BL334" s="17" t="s">
        <v>231</v>
      </c>
      <c r="BM334" s="229" t="s">
        <v>499</v>
      </c>
    </row>
    <row r="335" s="13" customFormat="1">
      <c r="A335" s="13"/>
      <c r="B335" s="231"/>
      <c r="C335" s="232"/>
      <c r="D335" s="233" t="s">
        <v>161</v>
      </c>
      <c r="E335" s="234" t="s">
        <v>1</v>
      </c>
      <c r="F335" s="235" t="s">
        <v>178</v>
      </c>
      <c r="G335" s="232"/>
      <c r="H335" s="236">
        <v>6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161</v>
      </c>
      <c r="AU335" s="242" t="s">
        <v>159</v>
      </c>
      <c r="AV335" s="13" t="s">
        <v>159</v>
      </c>
      <c r="AW335" s="13" t="s">
        <v>34</v>
      </c>
      <c r="AX335" s="13" t="s">
        <v>78</v>
      </c>
      <c r="AY335" s="242" t="s">
        <v>153</v>
      </c>
    </row>
    <row r="336" s="14" customFormat="1">
      <c r="A336" s="14"/>
      <c r="B336" s="243"/>
      <c r="C336" s="244"/>
      <c r="D336" s="233" t="s">
        <v>161</v>
      </c>
      <c r="E336" s="245" t="s">
        <v>1</v>
      </c>
      <c r="F336" s="246" t="s">
        <v>164</v>
      </c>
      <c r="G336" s="244"/>
      <c r="H336" s="247">
        <v>6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161</v>
      </c>
      <c r="AU336" s="253" t="s">
        <v>159</v>
      </c>
      <c r="AV336" s="14" t="s">
        <v>158</v>
      </c>
      <c r="AW336" s="14" t="s">
        <v>34</v>
      </c>
      <c r="AX336" s="14" t="s">
        <v>86</v>
      </c>
      <c r="AY336" s="253" t="s">
        <v>153</v>
      </c>
    </row>
    <row r="337" s="2" customFormat="1" ht="24.15" customHeight="1">
      <c r="A337" s="38"/>
      <c r="B337" s="39"/>
      <c r="C337" s="217" t="s">
        <v>500</v>
      </c>
      <c r="D337" s="217" t="s">
        <v>155</v>
      </c>
      <c r="E337" s="218" t="s">
        <v>501</v>
      </c>
      <c r="F337" s="219" t="s">
        <v>502</v>
      </c>
      <c r="G337" s="220" t="s">
        <v>488</v>
      </c>
      <c r="H337" s="275"/>
      <c r="I337" s="222"/>
      <c r="J337" s="223">
        <f>ROUND(I337*H337,2)</f>
        <v>0</v>
      </c>
      <c r="K337" s="224"/>
      <c r="L337" s="44"/>
      <c r="M337" s="225" t="s">
        <v>1</v>
      </c>
      <c r="N337" s="226" t="s">
        <v>44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231</v>
      </c>
      <c r="AT337" s="229" t="s">
        <v>155</v>
      </c>
      <c r="AU337" s="229" t="s">
        <v>159</v>
      </c>
      <c r="AY337" s="17" t="s">
        <v>153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159</v>
      </c>
      <c r="BK337" s="230">
        <f>ROUND(I337*H337,2)</f>
        <v>0</v>
      </c>
      <c r="BL337" s="17" t="s">
        <v>231</v>
      </c>
      <c r="BM337" s="229" t="s">
        <v>503</v>
      </c>
    </row>
    <row r="338" s="12" customFormat="1" ht="22.8" customHeight="1">
      <c r="A338" s="12"/>
      <c r="B338" s="202"/>
      <c r="C338" s="203"/>
      <c r="D338" s="204" t="s">
        <v>77</v>
      </c>
      <c r="E338" s="215" t="s">
        <v>504</v>
      </c>
      <c r="F338" s="215" t="s">
        <v>505</v>
      </c>
      <c r="G338" s="203"/>
      <c r="H338" s="203"/>
      <c r="I338" s="206"/>
      <c r="J338" s="216">
        <f>BK338</f>
        <v>0</v>
      </c>
      <c r="K338" s="203"/>
      <c r="L338" s="207"/>
      <c r="M338" s="208"/>
      <c r="N338" s="209"/>
      <c r="O338" s="209"/>
      <c r="P338" s="210">
        <f>SUM(P339:P358)</f>
        <v>0</v>
      </c>
      <c r="Q338" s="209"/>
      <c r="R338" s="210">
        <f>SUM(R339:R358)</f>
        <v>0.091160000000000005</v>
      </c>
      <c r="S338" s="209"/>
      <c r="T338" s="211">
        <f>SUM(T339:T358)</f>
        <v>0.037128000000000001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2" t="s">
        <v>159</v>
      </c>
      <c r="AT338" s="213" t="s">
        <v>77</v>
      </c>
      <c r="AU338" s="213" t="s">
        <v>86</v>
      </c>
      <c r="AY338" s="212" t="s">
        <v>153</v>
      </c>
      <c r="BK338" s="214">
        <f>SUM(BK339:BK358)</f>
        <v>0</v>
      </c>
    </row>
    <row r="339" s="2" customFormat="1" ht="16.5" customHeight="1">
      <c r="A339" s="38"/>
      <c r="B339" s="39"/>
      <c r="C339" s="217" t="s">
        <v>506</v>
      </c>
      <c r="D339" s="217" t="s">
        <v>155</v>
      </c>
      <c r="E339" s="218" t="s">
        <v>507</v>
      </c>
      <c r="F339" s="219" t="s">
        <v>508</v>
      </c>
      <c r="G339" s="220" t="s">
        <v>90</v>
      </c>
      <c r="H339" s="221">
        <v>1.5600000000000001</v>
      </c>
      <c r="I339" s="222"/>
      <c r="J339" s="223">
        <f>ROUND(I339*H339,2)</f>
        <v>0</v>
      </c>
      <c r="K339" s="224"/>
      <c r="L339" s="44"/>
      <c r="M339" s="225" t="s">
        <v>1</v>
      </c>
      <c r="N339" s="226" t="s">
        <v>44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0.023800000000000002</v>
      </c>
      <c r="T339" s="228">
        <f>S339*H339</f>
        <v>0.037128000000000001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231</v>
      </c>
      <c r="AT339" s="229" t="s">
        <v>155</v>
      </c>
      <c r="AU339" s="229" t="s">
        <v>159</v>
      </c>
      <c r="AY339" s="17" t="s">
        <v>153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159</v>
      </c>
      <c r="BK339" s="230">
        <f>ROUND(I339*H339,2)</f>
        <v>0</v>
      </c>
      <c r="BL339" s="17" t="s">
        <v>231</v>
      </c>
      <c r="BM339" s="229" t="s">
        <v>509</v>
      </c>
    </row>
    <row r="340" s="13" customFormat="1">
      <c r="A340" s="13"/>
      <c r="B340" s="231"/>
      <c r="C340" s="232"/>
      <c r="D340" s="233" t="s">
        <v>161</v>
      </c>
      <c r="E340" s="234" t="s">
        <v>1</v>
      </c>
      <c r="F340" s="235" t="s">
        <v>510</v>
      </c>
      <c r="G340" s="232"/>
      <c r="H340" s="236">
        <v>0.47999999999999998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161</v>
      </c>
      <c r="AU340" s="242" t="s">
        <v>159</v>
      </c>
      <c r="AV340" s="13" t="s">
        <v>159</v>
      </c>
      <c r="AW340" s="13" t="s">
        <v>34</v>
      </c>
      <c r="AX340" s="13" t="s">
        <v>78</v>
      </c>
      <c r="AY340" s="242" t="s">
        <v>153</v>
      </c>
    </row>
    <row r="341" s="13" customFormat="1">
      <c r="A341" s="13"/>
      <c r="B341" s="231"/>
      <c r="C341" s="232"/>
      <c r="D341" s="233" t="s">
        <v>161</v>
      </c>
      <c r="E341" s="234" t="s">
        <v>1</v>
      </c>
      <c r="F341" s="235" t="s">
        <v>511</v>
      </c>
      <c r="G341" s="232"/>
      <c r="H341" s="236">
        <v>0.47999999999999998</v>
      </c>
      <c r="I341" s="237"/>
      <c r="J341" s="232"/>
      <c r="K341" s="232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161</v>
      </c>
      <c r="AU341" s="242" t="s">
        <v>159</v>
      </c>
      <c r="AV341" s="13" t="s">
        <v>159</v>
      </c>
      <c r="AW341" s="13" t="s">
        <v>34</v>
      </c>
      <c r="AX341" s="13" t="s">
        <v>78</v>
      </c>
      <c r="AY341" s="242" t="s">
        <v>153</v>
      </c>
    </row>
    <row r="342" s="13" customFormat="1">
      <c r="A342" s="13"/>
      <c r="B342" s="231"/>
      <c r="C342" s="232"/>
      <c r="D342" s="233" t="s">
        <v>161</v>
      </c>
      <c r="E342" s="234" t="s">
        <v>1</v>
      </c>
      <c r="F342" s="235" t="s">
        <v>512</v>
      </c>
      <c r="G342" s="232"/>
      <c r="H342" s="236">
        <v>0.35999999999999999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161</v>
      </c>
      <c r="AU342" s="242" t="s">
        <v>159</v>
      </c>
      <c r="AV342" s="13" t="s">
        <v>159</v>
      </c>
      <c r="AW342" s="13" t="s">
        <v>34</v>
      </c>
      <c r="AX342" s="13" t="s">
        <v>78</v>
      </c>
      <c r="AY342" s="242" t="s">
        <v>153</v>
      </c>
    </row>
    <row r="343" s="13" customFormat="1">
      <c r="A343" s="13"/>
      <c r="B343" s="231"/>
      <c r="C343" s="232"/>
      <c r="D343" s="233" t="s">
        <v>161</v>
      </c>
      <c r="E343" s="234" t="s">
        <v>1</v>
      </c>
      <c r="F343" s="235" t="s">
        <v>513</v>
      </c>
      <c r="G343" s="232"/>
      <c r="H343" s="236">
        <v>0.23999999999999999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161</v>
      </c>
      <c r="AU343" s="242" t="s">
        <v>159</v>
      </c>
      <c r="AV343" s="13" t="s">
        <v>159</v>
      </c>
      <c r="AW343" s="13" t="s">
        <v>34</v>
      </c>
      <c r="AX343" s="13" t="s">
        <v>78</v>
      </c>
      <c r="AY343" s="242" t="s">
        <v>153</v>
      </c>
    </row>
    <row r="344" s="14" customFormat="1">
      <c r="A344" s="14"/>
      <c r="B344" s="243"/>
      <c r="C344" s="244"/>
      <c r="D344" s="233" t="s">
        <v>161</v>
      </c>
      <c r="E344" s="245" t="s">
        <v>1</v>
      </c>
      <c r="F344" s="246" t="s">
        <v>164</v>
      </c>
      <c r="G344" s="244"/>
      <c r="H344" s="247">
        <v>1.5600000000000001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161</v>
      </c>
      <c r="AU344" s="253" t="s">
        <v>159</v>
      </c>
      <c r="AV344" s="14" t="s">
        <v>158</v>
      </c>
      <c r="AW344" s="14" t="s">
        <v>34</v>
      </c>
      <c r="AX344" s="14" t="s">
        <v>86</v>
      </c>
      <c r="AY344" s="253" t="s">
        <v>153</v>
      </c>
    </row>
    <row r="345" s="2" customFormat="1" ht="33" customHeight="1">
      <c r="A345" s="38"/>
      <c r="B345" s="39"/>
      <c r="C345" s="217" t="s">
        <v>514</v>
      </c>
      <c r="D345" s="217" t="s">
        <v>155</v>
      </c>
      <c r="E345" s="218" t="s">
        <v>515</v>
      </c>
      <c r="F345" s="219" t="s">
        <v>516</v>
      </c>
      <c r="G345" s="220" t="s">
        <v>401</v>
      </c>
      <c r="H345" s="221">
        <v>2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44</v>
      </c>
      <c r="O345" s="91"/>
      <c r="P345" s="227">
        <f>O345*H345</f>
        <v>0</v>
      </c>
      <c r="Q345" s="227">
        <v>0.0071999999999999998</v>
      </c>
      <c r="R345" s="227">
        <f>Q345*H345</f>
        <v>0.0144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231</v>
      </c>
      <c r="AT345" s="229" t="s">
        <v>155</v>
      </c>
      <c r="AU345" s="229" t="s">
        <v>159</v>
      </c>
      <c r="AY345" s="17" t="s">
        <v>153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159</v>
      </c>
      <c r="BK345" s="230">
        <f>ROUND(I345*H345,2)</f>
        <v>0</v>
      </c>
      <c r="BL345" s="17" t="s">
        <v>231</v>
      </c>
      <c r="BM345" s="229" t="s">
        <v>517</v>
      </c>
    </row>
    <row r="346" s="13" customFormat="1">
      <c r="A346" s="13"/>
      <c r="B346" s="231"/>
      <c r="C346" s="232"/>
      <c r="D346" s="233" t="s">
        <v>161</v>
      </c>
      <c r="E346" s="234" t="s">
        <v>1</v>
      </c>
      <c r="F346" s="235" t="s">
        <v>518</v>
      </c>
      <c r="G346" s="232"/>
      <c r="H346" s="236">
        <v>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161</v>
      </c>
      <c r="AU346" s="242" t="s">
        <v>159</v>
      </c>
      <c r="AV346" s="13" t="s">
        <v>159</v>
      </c>
      <c r="AW346" s="13" t="s">
        <v>34</v>
      </c>
      <c r="AX346" s="13" t="s">
        <v>78</v>
      </c>
      <c r="AY346" s="242" t="s">
        <v>153</v>
      </c>
    </row>
    <row r="347" s="13" customFormat="1">
      <c r="A347" s="13"/>
      <c r="B347" s="231"/>
      <c r="C347" s="232"/>
      <c r="D347" s="233" t="s">
        <v>161</v>
      </c>
      <c r="E347" s="234" t="s">
        <v>1</v>
      </c>
      <c r="F347" s="235" t="s">
        <v>519</v>
      </c>
      <c r="G347" s="232"/>
      <c r="H347" s="236">
        <v>1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161</v>
      </c>
      <c r="AU347" s="242" t="s">
        <v>159</v>
      </c>
      <c r="AV347" s="13" t="s">
        <v>159</v>
      </c>
      <c r="AW347" s="13" t="s">
        <v>34</v>
      </c>
      <c r="AX347" s="13" t="s">
        <v>78</v>
      </c>
      <c r="AY347" s="242" t="s">
        <v>153</v>
      </c>
    </row>
    <row r="348" s="14" customFormat="1">
      <c r="A348" s="14"/>
      <c r="B348" s="243"/>
      <c r="C348" s="244"/>
      <c r="D348" s="233" t="s">
        <v>161</v>
      </c>
      <c r="E348" s="245" t="s">
        <v>1</v>
      </c>
      <c r="F348" s="246" t="s">
        <v>164</v>
      </c>
      <c r="G348" s="244"/>
      <c r="H348" s="247">
        <v>2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161</v>
      </c>
      <c r="AU348" s="253" t="s">
        <v>159</v>
      </c>
      <c r="AV348" s="14" t="s">
        <v>158</v>
      </c>
      <c r="AW348" s="14" t="s">
        <v>34</v>
      </c>
      <c r="AX348" s="14" t="s">
        <v>86</v>
      </c>
      <c r="AY348" s="253" t="s">
        <v>153</v>
      </c>
    </row>
    <row r="349" s="2" customFormat="1" ht="33" customHeight="1">
      <c r="A349" s="38"/>
      <c r="B349" s="39"/>
      <c r="C349" s="217" t="s">
        <v>520</v>
      </c>
      <c r="D349" s="217" t="s">
        <v>155</v>
      </c>
      <c r="E349" s="218" t="s">
        <v>521</v>
      </c>
      <c r="F349" s="219" t="s">
        <v>522</v>
      </c>
      <c r="G349" s="220" t="s">
        <v>401</v>
      </c>
      <c r="H349" s="221">
        <v>1</v>
      </c>
      <c r="I349" s="222"/>
      <c r="J349" s="223">
        <f>ROUND(I349*H349,2)</f>
        <v>0</v>
      </c>
      <c r="K349" s="224"/>
      <c r="L349" s="44"/>
      <c r="M349" s="225" t="s">
        <v>1</v>
      </c>
      <c r="N349" s="226" t="s">
        <v>44</v>
      </c>
      <c r="O349" s="91"/>
      <c r="P349" s="227">
        <f>O349*H349</f>
        <v>0</v>
      </c>
      <c r="Q349" s="227">
        <v>0.017080000000000001</v>
      </c>
      <c r="R349" s="227">
        <f>Q349*H349</f>
        <v>0.017080000000000001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231</v>
      </c>
      <c r="AT349" s="229" t="s">
        <v>155</v>
      </c>
      <c r="AU349" s="229" t="s">
        <v>159</v>
      </c>
      <c r="AY349" s="17" t="s">
        <v>153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159</v>
      </c>
      <c r="BK349" s="230">
        <f>ROUND(I349*H349,2)</f>
        <v>0</v>
      </c>
      <c r="BL349" s="17" t="s">
        <v>231</v>
      </c>
      <c r="BM349" s="229" t="s">
        <v>523</v>
      </c>
    </row>
    <row r="350" s="13" customFormat="1">
      <c r="A350" s="13"/>
      <c r="B350" s="231"/>
      <c r="C350" s="232"/>
      <c r="D350" s="233" t="s">
        <v>161</v>
      </c>
      <c r="E350" s="234" t="s">
        <v>1</v>
      </c>
      <c r="F350" s="235" t="s">
        <v>446</v>
      </c>
      <c r="G350" s="232"/>
      <c r="H350" s="236">
        <v>1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161</v>
      </c>
      <c r="AU350" s="242" t="s">
        <v>159</v>
      </c>
      <c r="AV350" s="13" t="s">
        <v>159</v>
      </c>
      <c r="AW350" s="13" t="s">
        <v>34</v>
      </c>
      <c r="AX350" s="13" t="s">
        <v>86</v>
      </c>
      <c r="AY350" s="242" t="s">
        <v>153</v>
      </c>
    </row>
    <row r="351" s="2" customFormat="1" ht="33" customHeight="1">
      <c r="A351" s="38"/>
      <c r="B351" s="39"/>
      <c r="C351" s="217" t="s">
        <v>524</v>
      </c>
      <c r="D351" s="217" t="s">
        <v>155</v>
      </c>
      <c r="E351" s="218" t="s">
        <v>525</v>
      </c>
      <c r="F351" s="219" t="s">
        <v>526</v>
      </c>
      <c r="G351" s="220" t="s">
        <v>401</v>
      </c>
      <c r="H351" s="221">
        <v>2</v>
      </c>
      <c r="I351" s="222"/>
      <c r="J351" s="223">
        <f>ROUND(I351*H351,2)</f>
        <v>0</v>
      </c>
      <c r="K351" s="224"/>
      <c r="L351" s="44"/>
      <c r="M351" s="225" t="s">
        <v>1</v>
      </c>
      <c r="N351" s="226" t="s">
        <v>44</v>
      </c>
      <c r="O351" s="91"/>
      <c r="P351" s="227">
        <f>O351*H351</f>
        <v>0</v>
      </c>
      <c r="Q351" s="227">
        <v>0.022040000000000001</v>
      </c>
      <c r="R351" s="227">
        <f>Q351*H351</f>
        <v>0.044080000000000001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231</v>
      </c>
      <c r="AT351" s="229" t="s">
        <v>155</v>
      </c>
      <c r="AU351" s="229" t="s">
        <v>159</v>
      </c>
      <c r="AY351" s="17" t="s">
        <v>153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159</v>
      </c>
      <c r="BK351" s="230">
        <f>ROUND(I351*H351,2)</f>
        <v>0</v>
      </c>
      <c r="BL351" s="17" t="s">
        <v>231</v>
      </c>
      <c r="BM351" s="229" t="s">
        <v>527</v>
      </c>
    </row>
    <row r="352" s="13" customFormat="1">
      <c r="A352" s="13"/>
      <c r="B352" s="231"/>
      <c r="C352" s="232"/>
      <c r="D352" s="233" t="s">
        <v>161</v>
      </c>
      <c r="E352" s="234" t="s">
        <v>1</v>
      </c>
      <c r="F352" s="235" t="s">
        <v>528</v>
      </c>
      <c r="G352" s="232"/>
      <c r="H352" s="236">
        <v>1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161</v>
      </c>
      <c r="AU352" s="242" t="s">
        <v>159</v>
      </c>
      <c r="AV352" s="13" t="s">
        <v>159</v>
      </c>
      <c r="AW352" s="13" t="s">
        <v>34</v>
      </c>
      <c r="AX352" s="13" t="s">
        <v>78</v>
      </c>
      <c r="AY352" s="242" t="s">
        <v>153</v>
      </c>
    </row>
    <row r="353" s="13" customFormat="1">
      <c r="A353" s="13"/>
      <c r="B353" s="231"/>
      <c r="C353" s="232"/>
      <c r="D353" s="233" t="s">
        <v>161</v>
      </c>
      <c r="E353" s="234" t="s">
        <v>1</v>
      </c>
      <c r="F353" s="235" t="s">
        <v>529</v>
      </c>
      <c r="G353" s="232"/>
      <c r="H353" s="236">
        <v>1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161</v>
      </c>
      <c r="AU353" s="242" t="s">
        <v>159</v>
      </c>
      <c r="AV353" s="13" t="s">
        <v>159</v>
      </c>
      <c r="AW353" s="13" t="s">
        <v>34</v>
      </c>
      <c r="AX353" s="13" t="s">
        <v>78</v>
      </c>
      <c r="AY353" s="242" t="s">
        <v>153</v>
      </c>
    </row>
    <row r="354" s="14" customFormat="1">
      <c r="A354" s="14"/>
      <c r="B354" s="243"/>
      <c r="C354" s="244"/>
      <c r="D354" s="233" t="s">
        <v>161</v>
      </c>
      <c r="E354" s="245" t="s">
        <v>1</v>
      </c>
      <c r="F354" s="246" t="s">
        <v>164</v>
      </c>
      <c r="G354" s="244"/>
      <c r="H354" s="247">
        <v>2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161</v>
      </c>
      <c r="AU354" s="253" t="s">
        <v>159</v>
      </c>
      <c r="AV354" s="14" t="s">
        <v>158</v>
      </c>
      <c r="AW354" s="14" t="s">
        <v>34</v>
      </c>
      <c r="AX354" s="14" t="s">
        <v>86</v>
      </c>
      <c r="AY354" s="253" t="s">
        <v>153</v>
      </c>
    </row>
    <row r="355" s="2" customFormat="1" ht="16.5" customHeight="1">
      <c r="A355" s="38"/>
      <c r="B355" s="39"/>
      <c r="C355" s="217" t="s">
        <v>530</v>
      </c>
      <c r="D355" s="217" t="s">
        <v>155</v>
      </c>
      <c r="E355" s="218" t="s">
        <v>531</v>
      </c>
      <c r="F355" s="219" t="s">
        <v>532</v>
      </c>
      <c r="G355" s="220" t="s">
        <v>401</v>
      </c>
      <c r="H355" s="221">
        <v>1</v>
      </c>
      <c r="I355" s="222"/>
      <c r="J355" s="223">
        <f>ROUND(I355*H355,2)</f>
        <v>0</v>
      </c>
      <c r="K355" s="224"/>
      <c r="L355" s="44"/>
      <c r="M355" s="225" t="s">
        <v>1</v>
      </c>
      <c r="N355" s="226" t="s">
        <v>44</v>
      </c>
      <c r="O355" s="91"/>
      <c r="P355" s="227">
        <f>O355*H355</f>
        <v>0</v>
      </c>
      <c r="Q355" s="227">
        <v>0.015599999999999999</v>
      </c>
      <c r="R355" s="227">
        <f>Q355*H355</f>
        <v>0.015599999999999999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231</v>
      </c>
      <c r="AT355" s="229" t="s">
        <v>155</v>
      </c>
      <c r="AU355" s="229" t="s">
        <v>159</v>
      </c>
      <c r="AY355" s="17" t="s">
        <v>153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159</v>
      </c>
      <c r="BK355" s="230">
        <f>ROUND(I355*H355,2)</f>
        <v>0</v>
      </c>
      <c r="BL355" s="17" t="s">
        <v>231</v>
      </c>
      <c r="BM355" s="229" t="s">
        <v>533</v>
      </c>
    </row>
    <row r="356" s="13" customFormat="1">
      <c r="A356" s="13"/>
      <c r="B356" s="231"/>
      <c r="C356" s="232"/>
      <c r="D356" s="233" t="s">
        <v>161</v>
      </c>
      <c r="E356" s="234" t="s">
        <v>1</v>
      </c>
      <c r="F356" s="235" t="s">
        <v>428</v>
      </c>
      <c r="G356" s="232"/>
      <c r="H356" s="236">
        <v>1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161</v>
      </c>
      <c r="AU356" s="242" t="s">
        <v>159</v>
      </c>
      <c r="AV356" s="13" t="s">
        <v>159</v>
      </c>
      <c r="AW356" s="13" t="s">
        <v>34</v>
      </c>
      <c r="AX356" s="13" t="s">
        <v>86</v>
      </c>
      <c r="AY356" s="242" t="s">
        <v>153</v>
      </c>
    </row>
    <row r="357" s="2" customFormat="1" ht="24.15" customHeight="1">
      <c r="A357" s="38"/>
      <c r="B357" s="39"/>
      <c r="C357" s="217" t="s">
        <v>534</v>
      </c>
      <c r="D357" s="217" t="s">
        <v>155</v>
      </c>
      <c r="E357" s="218" t="s">
        <v>535</v>
      </c>
      <c r="F357" s="219" t="s">
        <v>536</v>
      </c>
      <c r="G357" s="220" t="s">
        <v>287</v>
      </c>
      <c r="H357" s="221">
        <v>0.090999999999999998</v>
      </c>
      <c r="I357" s="222"/>
      <c r="J357" s="223">
        <f>ROUND(I357*H357,2)</f>
        <v>0</v>
      </c>
      <c r="K357" s="224"/>
      <c r="L357" s="44"/>
      <c r="M357" s="225" t="s">
        <v>1</v>
      </c>
      <c r="N357" s="226" t="s">
        <v>44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231</v>
      </c>
      <c r="AT357" s="229" t="s">
        <v>155</v>
      </c>
      <c r="AU357" s="229" t="s">
        <v>159</v>
      </c>
      <c r="AY357" s="17" t="s">
        <v>153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159</v>
      </c>
      <c r="BK357" s="230">
        <f>ROUND(I357*H357,2)</f>
        <v>0</v>
      </c>
      <c r="BL357" s="17" t="s">
        <v>231</v>
      </c>
      <c r="BM357" s="229" t="s">
        <v>537</v>
      </c>
    </row>
    <row r="358" s="2" customFormat="1" ht="24.15" customHeight="1">
      <c r="A358" s="38"/>
      <c r="B358" s="39"/>
      <c r="C358" s="217" t="s">
        <v>538</v>
      </c>
      <c r="D358" s="217" t="s">
        <v>155</v>
      </c>
      <c r="E358" s="218" t="s">
        <v>539</v>
      </c>
      <c r="F358" s="219" t="s">
        <v>540</v>
      </c>
      <c r="G358" s="220" t="s">
        <v>287</v>
      </c>
      <c r="H358" s="221">
        <v>0.090999999999999998</v>
      </c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231</v>
      </c>
      <c r="AT358" s="229" t="s">
        <v>155</v>
      </c>
      <c r="AU358" s="229" t="s">
        <v>159</v>
      </c>
      <c r="AY358" s="17" t="s">
        <v>153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159</v>
      </c>
      <c r="BK358" s="230">
        <f>ROUND(I358*H358,2)</f>
        <v>0</v>
      </c>
      <c r="BL358" s="17" t="s">
        <v>231</v>
      </c>
      <c r="BM358" s="229" t="s">
        <v>541</v>
      </c>
    </row>
    <row r="359" s="12" customFormat="1" ht="22.8" customHeight="1">
      <c r="A359" s="12"/>
      <c r="B359" s="202"/>
      <c r="C359" s="203"/>
      <c r="D359" s="204" t="s">
        <v>77</v>
      </c>
      <c r="E359" s="215" t="s">
        <v>542</v>
      </c>
      <c r="F359" s="215" t="s">
        <v>543</v>
      </c>
      <c r="G359" s="203"/>
      <c r="H359" s="203"/>
      <c r="I359" s="206"/>
      <c r="J359" s="216">
        <f>BK359</f>
        <v>0</v>
      </c>
      <c r="K359" s="203"/>
      <c r="L359" s="207"/>
      <c r="M359" s="208"/>
      <c r="N359" s="209"/>
      <c r="O359" s="209"/>
      <c r="P359" s="210">
        <f>SUM(P360:P366)</f>
        <v>0</v>
      </c>
      <c r="Q359" s="209"/>
      <c r="R359" s="210">
        <f>SUM(R360:R366)</f>
        <v>0.00044999999999999999</v>
      </c>
      <c r="S359" s="209"/>
      <c r="T359" s="211">
        <f>SUM(T360:T366)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2" t="s">
        <v>159</v>
      </c>
      <c r="AT359" s="213" t="s">
        <v>77</v>
      </c>
      <c r="AU359" s="213" t="s">
        <v>86</v>
      </c>
      <c r="AY359" s="212" t="s">
        <v>153</v>
      </c>
      <c r="BK359" s="214">
        <f>SUM(BK360:BK366)</f>
        <v>0</v>
      </c>
    </row>
    <row r="360" s="2" customFormat="1" ht="16.5" customHeight="1">
      <c r="A360" s="38"/>
      <c r="B360" s="39"/>
      <c r="C360" s="217" t="s">
        <v>544</v>
      </c>
      <c r="D360" s="217" t="s">
        <v>155</v>
      </c>
      <c r="E360" s="218" t="s">
        <v>545</v>
      </c>
      <c r="F360" s="219" t="s">
        <v>546</v>
      </c>
      <c r="G360" s="220" t="s">
        <v>352</v>
      </c>
      <c r="H360" s="221">
        <v>1</v>
      </c>
      <c r="I360" s="222"/>
      <c r="J360" s="223">
        <f>ROUND(I360*H360,2)</f>
        <v>0</v>
      </c>
      <c r="K360" s="224"/>
      <c r="L360" s="44"/>
      <c r="M360" s="225" t="s">
        <v>1</v>
      </c>
      <c r="N360" s="226" t="s">
        <v>44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231</v>
      </c>
      <c r="AT360" s="229" t="s">
        <v>155</v>
      </c>
      <c r="AU360" s="229" t="s">
        <v>159</v>
      </c>
      <c r="AY360" s="17" t="s">
        <v>153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159</v>
      </c>
      <c r="BK360" s="230">
        <f>ROUND(I360*H360,2)</f>
        <v>0</v>
      </c>
      <c r="BL360" s="17" t="s">
        <v>231</v>
      </c>
      <c r="BM360" s="229" t="s">
        <v>547</v>
      </c>
    </row>
    <row r="361" s="13" customFormat="1">
      <c r="A361" s="13"/>
      <c r="B361" s="231"/>
      <c r="C361" s="232"/>
      <c r="D361" s="233" t="s">
        <v>161</v>
      </c>
      <c r="E361" s="234" t="s">
        <v>1</v>
      </c>
      <c r="F361" s="235" t="s">
        <v>86</v>
      </c>
      <c r="G361" s="232"/>
      <c r="H361" s="236">
        <v>1</v>
      </c>
      <c r="I361" s="237"/>
      <c r="J361" s="232"/>
      <c r="K361" s="232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161</v>
      </c>
      <c r="AU361" s="242" t="s">
        <v>159</v>
      </c>
      <c r="AV361" s="13" t="s">
        <v>159</v>
      </c>
      <c r="AW361" s="13" t="s">
        <v>34</v>
      </c>
      <c r="AX361" s="13" t="s">
        <v>86</v>
      </c>
      <c r="AY361" s="242" t="s">
        <v>153</v>
      </c>
    </row>
    <row r="362" s="2" customFormat="1" ht="21.75" customHeight="1">
      <c r="A362" s="38"/>
      <c r="B362" s="39"/>
      <c r="C362" s="217" t="s">
        <v>548</v>
      </c>
      <c r="D362" s="217" t="s">
        <v>155</v>
      </c>
      <c r="E362" s="218" t="s">
        <v>549</v>
      </c>
      <c r="F362" s="219" t="s">
        <v>550</v>
      </c>
      <c r="G362" s="220" t="s">
        <v>401</v>
      </c>
      <c r="H362" s="221">
        <v>1</v>
      </c>
      <c r="I362" s="222"/>
      <c r="J362" s="223">
        <f>ROUND(I362*H362,2)</f>
        <v>0</v>
      </c>
      <c r="K362" s="224"/>
      <c r="L362" s="44"/>
      <c r="M362" s="225" t="s">
        <v>1</v>
      </c>
      <c r="N362" s="226" t="s">
        <v>44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158</v>
      </c>
      <c r="AT362" s="229" t="s">
        <v>155</v>
      </c>
      <c r="AU362" s="229" t="s">
        <v>159</v>
      </c>
      <c r="AY362" s="17" t="s">
        <v>153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159</v>
      </c>
      <c r="BK362" s="230">
        <f>ROUND(I362*H362,2)</f>
        <v>0</v>
      </c>
      <c r="BL362" s="17" t="s">
        <v>158</v>
      </c>
      <c r="BM362" s="229" t="s">
        <v>551</v>
      </c>
    </row>
    <row r="363" s="13" customFormat="1">
      <c r="A363" s="13"/>
      <c r="B363" s="231"/>
      <c r="C363" s="232"/>
      <c r="D363" s="233" t="s">
        <v>161</v>
      </c>
      <c r="E363" s="234" t="s">
        <v>1</v>
      </c>
      <c r="F363" s="235" t="s">
        <v>86</v>
      </c>
      <c r="G363" s="232"/>
      <c r="H363" s="236">
        <v>1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161</v>
      </c>
      <c r="AU363" s="242" t="s">
        <v>159</v>
      </c>
      <c r="AV363" s="13" t="s">
        <v>159</v>
      </c>
      <c r="AW363" s="13" t="s">
        <v>34</v>
      </c>
      <c r="AX363" s="13" t="s">
        <v>86</v>
      </c>
      <c r="AY363" s="242" t="s">
        <v>153</v>
      </c>
    </row>
    <row r="364" s="2" customFormat="1" ht="16.5" customHeight="1">
      <c r="A364" s="38"/>
      <c r="B364" s="39"/>
      <c r="C364" s="264" t="s">
        <v>552</v>
      </c>
      <c r="D364" s="264" t="s">
        <v>330</v>
      </c>
      <c r="E364" s="265" t="s">
        <v>553</v>
      </c>
      <c r="F364" s="266" t="s">
        <v>554</v>
      </c>
      <c r="G364" s="267" t="s">
        <v>401</v>
      </c>
      <c r="H364" s="268">
        <v>1</v>
      </c>
      <c r="I364" s="269"/>
      <c r="J364" s="270">
        <f>ROUND(I364*H364,2)</f>
        <v>0</v>
      </c>
      <c r="K364" s="271"/>
      <c r="L364" s="272"/>
      <c r="M364" s="273" t="s">
        <v>1</v>
      </c>
      <c r="N364" s="274" t="s">
        <v>44</v>
      </c>
      <c r="O364" s="91"/>
      <c r="P364" s="227">
        <f>O364*H364</f>
        <v>0</v>
      </c>
      <c r="Q364" s="227">
        <v>0.00044999999999999999</v>
      </c>
      <c r="R364" s="227">
        <f>Q364*H364</f>
        <v>0.00044999999999999999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191</v>
      </c>
      <c r="AT364" s="229" t="s">
        <v>330</v>
      </c>
      <c r="AU364" s="229" t="s">
        <v>159</v>
      </c>
      <c r="AY364" s="17" t="s">
        <v>153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159</v>
      </c>
      <c r="BK364" s="230">
        <f>ROUND(I364*H364,2)</f>
        <v>0</v>
      </c>
      <c r="BL364" s="17" t="s">
        <v>158</v>
      </c>
      <c r="BM364" s="229" t="s">
        <v>555</v>
      </c>
    </row>
    <row r="365" s="13" customFormat="1">
      <c r="A365" s="13"/>
      <c r="B365" s="231"/>
      <c r="C365" s="232"/>
      <c r="D365" s="233" t="s">
        <v>161</v>
      </c>
      <c r="E365" s="234" t="s">
        <v>1</v>
      </c>
      <c r="F365" s="235" t="s">
        <v>86</v>
      </c>
      <c r="G365" s="232"/>
      <c r="H365" s="236">
        <v>1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161</v>
      </c>
      <c r="AU365" s="242" t="s">
        <v>159</v>
      </c>
      <c r="AV365" s="13" t="s">
        <v>159</v>
      </c>
      <c r="AW365" s="13" t="s">
        <v>34</v>
      </c>
      <c r="AX365" s="13" t="s">
        <v>86</v>
      </c>
      <c r="AY365" s="242" t="s">
        <v>153</v>
      </c>
    </row>
    <row r="366" s="2" customFormat="1" ht="24.15" customHeight="1">
      <c r="A366" s="38"/>
      <c r="B366" s="39"/>
      <c r="C366" s="217" t="s">
        <v>556</v>
      </c>
      <c r="D366" s="217" t="s">
        <v>155</v>
      </c>
      <c r="E366" s="218" t="s">
        <v>557</v>
      </c>
      <c r="F366" s="219" t="s">
        <v>558</v>
      </c>
      <c r="G366" s="220" t="s">
        <v>488</v>
      </c>
      <c r="H366" s="275"/>
      <c r="I366" s="222"/>
      <c r="J366" s="223">
        <f>ROUND(I366*H366,2)</f>
        <v>0</v>
      </c>
      <c r="K366" s="224"/>
      <c r="L366" s="44"/>
      <c r="M366" s="225" t="s">
        <v>1</v>
      </c>
      <c r="N366" s="226" t="s">
        <v>44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231</v>
      </c>
      <c r="AT366" s="229" t="s">
        <v>155</v>
      </c>
      <c r="AU366" s="229" t="s">
        <v>159</v>
      </c>
      <c r="AY366" s="17" t="s">
        <v>153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159</v>
      </c>
      <c r="BK366" s="230">
        <f>ROUND(I366*H366,2)</f>
        <v>0</v>
      </c>
      <c r="BL366" s="17" t="s">
        <v>231</v>
      </c>
      <c r="BM366" s="229" t="s">
        <v>559</v>
      </c>
    </row>
    <row r="367" s="12" customFormat="1" ht="22.8" customHeight="1">
      <c r="A367" s="12"/>
      <c r="B367" s="202"/>
      <c r="C367" s="203"/>
      <c r="D367" s="204" t="s">
        <v>77</v>
      </c>
      <c r="E367" s="215" t="s">
        <v>560</v>
      </c>
      <c r="F367" s="215" t="s">
        <v>561</v>
      </c>
      <c r="G367" s="203"/>
      <c r="H367" s="203"/>
      <c r="I367" s="206"/>
      <c r="J367" s="216">
        <f>BK367</f>
        <v>0</v>
      </c>
      <c r="K367" s="203"/>
      <c r="L367" s="207"/>
      <c r="M367" s="208"/>
      <c r="N367" s="209"/>
      <c r="O367" s="209"/>
      <c r="P367" s="210">
        <f>SUM(P368:P370)</f>
        <v>0</v>
      </c>
      <c r="Q367" s="209"/>
      <c r="R367" s="210">
        <f>SUM(R368:R370)</f>
        <v>0</v>
      </c>
      <c r="S367" s="209"/>
      <c r="T367" s="211">
        <f>SUM(T368:T370)</f>
        <v>0.65663999999999989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2" t="s">
        <v>159</v>
      </c>
      <c r="AT367" s="213" t="s">
        <v>77</v>
      </c>
      <c r="AU367" s="213" t="s">
        <v>86</v>
      </c>
      <c r="AY367" s="212" t="s">
        <v>153</v>
      </c>
      <c r="BK367" s="214">
        <f>SUM(BK368:BK370)</f>
        <v>0</v>
      </c>
    </row>
    <row r="368" s="2" customFormat="1" ht="21.75" customHeight="1">
      <c r="A368" s="38"/>
      <c r="B368" s="39"/>
      <c r="C368" s="217" t="s">
        <v>562</v>
      </c>
      <c r="D368" s="217" t="s">
        <v>155</v>
      </c>
      <c r="E368" s="218" t="s">
        <v>563</v>
      </c>
      <c r="F368" s="219" t="s">
        <v>564</v>
      </c>
      <c r="G368" s="220" t="s">
        <v>90</v>
      </c>
      <c r="H368" s="221">
        <v>36.479999999999997</v>
      </c>
      <c r="I368" s="222"/>
      <c r="J368" s="223">
        <f>ROUND(I368*H368,2)</f>
        <v>0</v>
      </c>
      <c r="K368" s="224"/>
      <c r="L368" s="44"/>
      <c r="M368" s="225" t="s">
        <v>1</v>
      </c>
      <c r="N368" s="226" t="s">
        <v>44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0.017999999999999999</v>
      </c>
      <c r="T368" s="228">
        <f>S368*H368</f>
        <v>0.65663999999999989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231</v>
      </c>
      <c r="AT368" s="229" t="s">
        <v>155</v>
      </c>
      <c r="AU368" s="229" t="s">
        <v>159</v>
      </c>
      <c r="AY368" s="17" t="s">
        <v>153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159</v>
      </c>
      <c r="BK368" s="230">
        <f>ROUND(I368*H368,2)</f>
        <v>0</v>
      </c>
      <c r="BL368" s="17" t="s">
        <v>231</v>
      </c>
      <c r="BM368" s="229" t="s">
        <v>565</v>
      </c>
    </row>
    <row r="369" s="13" customFormat="1">
      <c r="A369" s="13"/>
      <c r="B369" s="231"/>
      <c r="C369" s="232"/>
      <c r="D369" s="233" t="s">
        <v>161</v>
      </c>
      <c r="E369" s="234" t="s">
        <v>1</v>
      </c>
      <c r="F369" s="235" t="s">
        <v>88</v>
      </c>
      <c r="G369" s="232"/>
      <c r="H369" s="236">
        <v>36.479999999999997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161</v>
      </c>
      <c r="AU369" s="242" t="s">
        <v>159</v>
      </c>
      <c r="AV369" s="13" t="s">
        <v>159</v>
      </c>
      <c r="AW369" s="13" t="s">
        <v>34</v>
      </c>
      <c r="AX369" s="13" t="s">
        <v>78</v>
      </c>
      <c r="AY369" s="242" t="s">
        <v>153</v>
      </c>
    </row>
    <row r="370" s="14" customFormat="1">
      <c r="A370" s="14"/>
      <c r="B370" s="243"/>
      <c r="C370" s="244"/>
      <c r="D370" s="233" t="s">
        <v>161</v>
      </c>
      <c r="E370" s="245" t="s">
        <v>1</v>
      </c>
      <c r="F370" s="246" t="s">
        <v>164</v>
      </c>
      <c r="G370" s="244"/>
      <c r="H370" s="247">
        <v>36.479999999999997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161</v>
      </c>
      <c r="AU370" s="253" t="s">
        <v>159</v>
      </c>
      <c r="AV370" s="14" t="s">
        <v>158</v>
      </c>
      <c r="AW370" s="14" t="s">
        <v>34</v>
      </c>
      <c r="AX370" s="14" t="s">
        <v>86</v>
      </c>
      <c r="AY370" s="253" t="s">
        <v>153</v>
      </c>
    </row>
    <row r="371" s="12" customFormat="1" ht="22.8" customHeight="1">
      <c r="A371" s="12"/>
      <c r="B371" s="202"/>
      <c r="C371" s="203"/>
      <c r="D371" s="204" t="s">
        <v>77</v>
      </c>
      <c r="E371" s="215" t="s">
        <v>566</v>
      </c>
      <c r="F371" s="215" t="s">
        <v>567</v>
      </c>
      <c r="G371" s="203"/>
      <c r="H371" s="203"/>
      <c r="I371" s="206"/>
      <c r="J371" s="216">
        <f>BK371</f>
        <v>0</v>
      </c>
      <c r="K371" s="203"/>
      <c r="L371" s="207"/>
      <c r="M371" s="208"/>
      <c r="N371" s="209"/>
      <c r="O371" s="209"/>
      <c r="P371" s="210">
        <f>SUM(P372:P413)</f>
        <v>0</v>
      </c>
      <c r="Q371" s="209"/>
      <c r="R371" s="210">
        <f>SUM(R372:R413)</f>
        <v>0.21272160000000001</v>
      </c>
      <c r="S371" s="209"/>
      <c r="T371" s="211">
        <f>SUM(T372:T413)</f>
        <v>0.088099999999999998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2" t="s">
        <v>159</v>
      </c>
      <c r="AT371" s="213" t="s">
        <v>77</v>
      </c>
      <c r="AU371" s="213" t="s">
        <v>86</v>
      </c>
      <c r="AY371" s="212" t="s">
        <v>153</v>
      </c>
      <c r="BK371" s="214">
        <f>SUM(BK372:BK413)</f>
        <v>0</v>
      </c>
    </row>
    <row r="372" s="2" customFormat="1" ht="49.05" customHeight="1">
      <c r="A372" s="38"/>
      <c r="B372" s="39"/>
      <c r="C372" s="217" t="s">
        <v>568</v>
      </c>
      <c r="D372" s="217" t="s">
        <v>155</v>
      </c>
      <c r="E372" s="218" t="s">
        <v>569</v>
      </c>
      <c r="F372" s="219" t="s">
        <v>570</v>
      </c>
      <c r="G372" s="220" t="s">
        <v>352</v>
      </c>
      <c r="H372" s="221">
        <v>1</v>
      </c>
      <c r="I372" s="222"/>
      <c r="J372" s="223">
        <f>ROUND(I372*H372,2)</f>
        <v>0</v>
      </c>
      <c r="K372" s="224"/>
      <c r="L372" s="44"/>
      <c r="M372" s="225" t="s">
        <v>1</v>
      </c>
      <c r="N372" s="226" t="s">
        <v>44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231</v>
      </c>
      <c r="AT372" s="229" t="s">
        <v>155</v>
      </c>
      <c r="AU372" s="229" t="s">
        <v>159</v>
      </c>
      <c r="AY372" s="17" t="s">
        <v>153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159</v>
      </c>
      <c r="BK372" s="230">
        <f>ROUND(I372*H372,2)</f>
        <v>0</v>
      </c>
      <c r="BL372" s="17" t="s">
        <v>231</v>
      </c>
      <c r="BM372" s="229" t="s">
        <v>571</v>
      </c>
    </row>
    <row r="373" s="13" customFormat="1">
      <c r="A373" s="13"/>
      <c r="B373" s="231"/>
      <c r="C373" s="232"/>
      <c r="D373" s="233" t="s">
        <v>161</v>
      </c>
      <c r="E373" s="234" t="s">
        <v>1</v>
      </c>
      <c r="F373" s="235" t="s">
        <v>86</v>
      </c>
      <c r="G373" s="232"/>
      <c r="H373" s="236">
        <v>1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161</v>
      </c>
      <c r="AU373" s="242" t="s">
        <v>159</v>
      </c>
      <c r="AV373" s="13" t="s">
        <v>159</v>
      </c>
      <c r="AW373" s="13" t="s">
        <v>34</v>
      </c>
      <c r="AX373" s="13" t="s">
        <v>86</v>
      </c>
      <c r="AY373" s="242" t="s">
        <v>153</v>
      </c>
    </row>
    <row r="374" s="2" customFormat="1" ht="21.75" customHeight="1">
      <c r="A374" s="38"/>
      <c r="B374" s="39"/>
      <c r="C374" s="217" t="s">
        <v>572</v>
      </c>
      <c r="D374" s="217" t="s">
        <v>155</v>
      </c>
      <c r="E374" s="218" t="s">
        <v>573</v>
      </c>
      <c r="F374" s="219" t="s">
        <v>574</v>
      </c>
      <c r="G374" s="220" t="s">
        <v>352</v>
      </c>
      <c r="H374" s="221">
        <v>1</v>
      </c>
      <c r="I374" s="222"/>
      <c r="J374" s="223">
        <f>ROUND(I374*H374,2)</f>
        <v>0</v>
      </c>
      <c r="K374" s="224"/>
      <c r="L374" s="44"/>
      <c r="M374" s="225" t="s">
        <v>1</v>
      </c>
      <c r="N374" s="226" t="s">
        <v>44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231</v>
      </c>
      <c r="AT374" s="229" t="s">
        <v>155</v>
      </c>
      <c r="AU374" s="229" t="s">
        <v>159</v>
      </c>
      <c r="AY374" s="17" t="s">
        <v>153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159</v>
      </c>
      <c r="BK374" s="230">
        <f>ROUND(I374*H374,2)</f>
        <v>0</v>
      </c>
      <c r="BL374" s="17" t="s">
        <v>231</v>
      </c>
      <c r="BM374" s="229" t="s">
        <v>575</v>
      </c>
    </row>
    <row r="375" s="13" customFormat="1">
      <c r="A375" s="13"/>
      <c r="B375" s="231"/>
      <c r="C375" s="232"/>
      <c r="D375" s="233" t="s">
        <v>161</v>
      </c>
      <c r="E375" s="234" t="s">
        <v>1</v>
      </c>
      <c r="F375" s="235" t="s">
        <v>86</v>
      </c>
      <c r="G375" s="232"/>
      <c r="H375" s="236">
        <v>1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161</v>
      </c>
      <c r="AU375" s="242" t="s">
        <v>159</v>
      </c>
      <c r="AV375" s="13" t="s">
        <v>159</v>
      </c>
      <c r="AW375" s="13" t="s">
        <v>34</v>
      </c>
      <c r="AX375" s="13" t="s">
        <v>86</v>
      </c>
      <c r="AY375" s="242" t="s">
        <v>153</v>
      </c>
    </row>
    <row r="376" s="2" customFormat="1" ht="24.15" customHeight="1">
      <c r="A376" s="38"/>
      <c r="B376" s="39"/>
      <c r="C376" s="217" t="s">
        <v>576</v>
      </c>
      <c r="D376" s="217" t="s">
        <v>155</v>
      </c>
      <c r="E376" s="218" t="s">
        <v>577</v>
      </c>
      <c r="F376" s="219" t="s">
        <v>578</v>
      </c>
      <c r="G376" s="220" t="s">
        <v>401</v>
      </c>
      <c r="H376" s="221">
        <v>1</v>
      </c>
      <c r="I376" s="222"/>
      <c r="J376" s="223">
        <f>ROUND(I376*H376,2)</f>
        <v>0</v>
      </c>
      <c r="K376" s="224"/>
      <c r="L376" s="44"/>
      <c r="M376" s="225" t="s">
        <v>1</v>
      </c>
      <c r="N376" s="226" t="s">
        <v>44</v>
      </c>
      <c r="O376" s="91"/>
      <c r="P376" s="227">
        <f>O376*H376</f>
        <v>0</v>
      </c>
      <c r="Q376" s="227">
        <v>0.00027</v>
      </c>
      <c r="R376" s="227">
        <f>Q376*H376</f>
        <v>0.00027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158</v>
      </c>
      <c r="AT376" s="229" t="s">
        <v>155</v>
      </c>
      <c r="AU376" s="229" t="s">
        <v>159</v>
      </c>
      <c r="AY376" s="17" t="s">
        <v>153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159</v>
      </c>
      <c r="BK376" s="230">
        <f>ROUND(I376*H376,2)</f>
        <v>0</v>
      </c>
      <c r="BL376" s="17" t="s">
        <v>158</v>
      </c>
      <c r="BM376" s="229" t="s">
        <v>579</v>
      </c>
    </row>
    <row r="377" s="13" customFormat="1">
      <c r="A377" s="13"/>
      <c r="B377" s="231"/>
      <c r="C377" s="232"/>
      <c r="D377" s="233" t="s">
        <v>161</v>
      </c>
      <c r="E377" s="234" t="s">
        <v>1</v>
      </c>
      <c r="F377" s="235" t="s">
        <v>428</v>
      </c>
      <c r="G377" s="232"/>
      <c r="H377" s="236">
        <v>1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161</v>
      </c>
      <c r="AU377" s="242" t="s">
        <v>159</v>
      </c>
      <c r="AV377" s="13" t="s">
        <v>159</v>
      </c>
      <c r="AW377" s="13" t="s">
        <v>34</v>
      </c>
      <c r="AX377" s="13" t="s">
        <v>86</v>
      </c>
      <c r="AY377" s="242" t="s">
        <v>153</v>
      </c>
    </row>
    <row r="378" s="2" customFormat="1" ht="24.15" customHeight="1">
      <c r="A378" s="38"/>
      <c r="B378" s="39"/>
      <c r="C378" s="264" t="s">
        <v>580</v>
      </c>
      <c r="D378" s="264" t="s">
        <v>330</v>
      </c>
      <c r="E378" s="265" t="s">
        <v>581</v>
      </c>
      <c r="F378" s="266" t="s">
        <v>582</v>
      </c>
      <c r="G378" s="267" t="s">
        <v>90</v>
      </c>
      <c r="H378" s="268">
        <v>0.28000000000000003</v>
      </c>
      <c r="I378" s="269"/>
      <c r="J378" s="270">
        <f>ROUND(I378*H378,2)</f>
        <v>0</v>
      </c>
      <c r="K378" s="271"/>
      <c r="L378" s="272"/>
      <c r="M378" s="273" t="s">
        <v>1</v>
      </c>
      <c r="N378" s="274" t="s">
        <v>44</v>
      </c>
      <c r="O378" s="91"/>
      <c r="P378" s="227">
        <f>O378*H378</f>
        <v>0</v>
      </c>
      <c r="Q378" s="227">
        <v>0.034720000000000001</v>
      </c>
      <c r="R378" s="227">
        <f>Q378*H378</f>
        <v>0.0097216000000000004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191</v>
      </c>
      <c r="AT378" s="229" t="s">
        <v>330</v>
      </c>
      <c r="AU378" s="229" t="s">
        <v>159</v>
      </c>
      <c r="AY378" s="17" t="s">
        <v>153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159</v>
      </c>
      <c r="BK378" s="230">
        <f>ROUND(I378*H378,2)</f>
        <v>0</v>
      </c>
      <c r="BL378" s="17" t="s">
        <v>158</v>
      </c>
      <c r="BM378" s="229" t="s">
        <v>583</v>
      </c>
    </row>
    <row r="379" s="13" customFormat="1">
      <c r="A379" s="13"/>
      <c r="B379" s="231"/>
      <c r="C379" s="232"/>
      <c r="D379" s="233" t="s">
        <v>161</v>
      </c>
      <c r="E379" s="234" t="s">
        <v>1</v>
      </c>
      <c r="F379" s="235" t="s">
        <v>252</v>
      </c>
      <c r="G379" s="232"/>
      <c r="H379" s="236">
        <v>0.28000000000000003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161</v>
      </c>
      <c r="AU379" s="242" t="s">
        <v>159</v>
      </c>
      <c r="AV379" s="13" t="s">
        <v>159</v>
      </c>
      <c r="AW379" s="13" t="s">
        <v>34</v>
      </c>
      <c r="AX379" s="13" t="s">
        <v>86</v>
      </c>
      <c r="AY379" s="242" t="s">
        <v>153</v>
      </c>
    </row>
    <row r="380" s="2" customFormat="1" ht="24.15" customHeight="1">
      <c r="A380" s="38"/>
      <c r="B380" s="39"/>
      <c r="C380" s="217" t="s">
        <v>584</v>
      </c>
      <c r="D380" s="217" t="s">
        <v>155</v>
      </c>
      <c r="E380" s="218" t="s">
        <v>585</v>
      </c>
      <c r="F380" s="219" t="s">
        <v>586</v>
      </c>
      <c r="G380" s="220" t="s">
        <v>401</v>
      </c>
      <c r="H380" s="221">
        <v>6</v>
      </c>
      <c r="I380" s="222"/>
      <c r="J380" s="223">
        <f>ROUND(I380*H380,2)</f>
        <v>0</v>
      </c>
      <c r="K380" s="224"/>
      <c r="L380" s="44"/>
      <c r="M380" s="225" t="s">
        <v>1</v>
      </c>
      <c r="N380" s="226" t="s">
        <v>44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231</v>
      </c>
      <c r="AT380" s="229" t="s">
        <v>155</v>
      </c>
      <c r="AU380" s="229" t="s">
        <v>159</v>
      </c>
      <c r="AY380" s="17" t="s">
        <v>153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159</v>
      </c>
      <c r="BK380" s="230">
        <f>ROUND(I380*H380,2)</f>
        <v>0</v>
      </c>
      <c r="BL380" s="17" t="s">
        <v>231</v>
      </c>
      <c r="BM380" s="229" t="s">
        <v>587</v>
      </c>
    </row>
    <row r="381" s="13" customFormat="1">
      <c r="A381" s="13"/>
      <c r="B381" s="231"/>
      <c r="C381" s="232"/>
      <c r="D381" s="233" t="s">
        <v>161</v>
      </c>
      <c r="E381" s="234" t="s">
        <v>1</v>
      </c>
      <c r="F381" s="235" t="s">
        <v>588</v>
      </c>
      <c r="G381" s="232"/>
      <c r="H381" s="236">
        <v>3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161</v>
      </c>
      <c r="AU381" s="242" t="s">
        <v>159</v>
      </c>
      <c r="AV381" s="13" t="s">
        <v>159</v>
      </c>
      <c r="AW381" s="13" t="s">
        <v>34</v>
      </c>
      <c r="AX381" s="13" t="s">
        <v>78</v>
      </c>
      <c r="AY381" s="242" t="s">
        <v>153</v>
      </c>
    </row>
    <row r="382" s="13" customFormat="1">
      <c r="A382" s="13"/>
      <c r="B382" s="231"/>
      <c r="C382" s="232"/>
      <c r="D382" s="233" t="s">
        <v>161</v>
      </c>
      <c r="E382" s="234" t="s">
        <v>1</v>
      </c>
      <c r="F382" s="235" t="s">
        <v>589</v>
      </c>
      <c r="G382" s="232"/>
      <c r="H382" s="236">
        <v>3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161</v>
      </c>
      <c r="AU382" s="242" t="s">
        <v>159</v>
      </c>
      <c r="AV382" s="13" t="s">
        <v>159</v>
      </c>
      <c r="AW382" s="13" t="s">
        <v>34</v>
      </c>
      <c r="AX382" s="13" t="s">
        <v>78</v>
      </c>
      <c r="AY382" s="242" t="s">
        <v>153</v>
      </c>
    </row>
    <row r="383" s="14" customFormat="1">
      <c r="A383" s="14"/>
      <c r="B383" s="243"/>
      <c r="C383" s="244"/>
      <c r="D383" s="233" t="s">
        <v>161</v>
      </c>
      <c r="E383" s="245" t="s">
        <v>1</v>
      </c>
      <c r="F383" s="246" t="s">
        <v>164</v>
      </c>
      <c r="G383" s="244"/>
      <c r="H383" s="247">
        <v>6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161</v>
      </c>
      <c r="AU383" s="253" t="s">
        <v>159</v>
      </c>
      <c r="AV383" s="14" t="s">
        <v>158</v>
      </c>
      <c r="AW383" s="14" t="s">
        <v>34</v>
      </c>
      <c r="AX383" s="14" t="s">
        <v>86</v>
      </c>
      <c r="AY383" s="253" t="s">
        <v>153</v>
      </c>
    </row>
    <row r="384" s="2" customFormat="1" ht="24.15" customHeight="1">
      <c r="A384" s="38"/>
      <c r="B384" s="39"/>
      <c r="C384" s="264" t="s">
        <v>590</v>
      </c>
      <c r="D384" s="264" t="s">
        <v>330</v>
      </c>
      <c r="E384" s="265" t="s">
        <v>591</v>
      </c>
      <c r="F384" s="266" t="s">
        <v>592</v>
      </c>
      <c r="G384" s="267" t="s">
        <v>401</v>
      </c>
      <c r="H384" s="268">
        <v>2</v>
      </c>
      <c r="I384" s="269"/>
      <c r="J384" s="270">
        <f>ROUND(I384*H384,2)</f>
        <v>0</v>
      </c>
      <c r="K384" s="271"/>
      <c r="L384" s="272"/>
      <c r="M384" s="273" t="s">
        <v>1</v>
      </c>
      <c r="N384" s="274" t="s">
        <v>44</v>
      </c>
      <c r="O384" s="91"/>
      <c r="P384" s="227">
        <f>O384*H384</f>
        <v>0</v>
      </c>
      <c r="Q384" s="227">
        <v>0.02</v>
      </c>
      <c r="R384" s="227">
        <f>Q384*H384</f>
        <v>0.040000000000000001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329</v>
      </c>
      <c r="AT384" s="229" t="s">
        <v>330</v>
      </c>
      <c r="AU384" s="229" t="s">
        <v>159</v>
      </c>
      <c r="AY384" s="17" t="s">
        <v>153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159</v>
      </c>
      <c r="BK384" s="230">
        <f>ROUND(I384*H384,2)</f>
        <v>0</v>
      </c>
      <c r="BL384" s="17" t="s">
        <v>231</v>
      </c>
      <c r="BM384" s="229" t="s">
        <v>593</v>
      </c>
    </row>
    <row r="385" s="13" customFormat="1">
      <c r="A385" s="13"/>
      <c r="B385" s="231"/>
      <c r="C385" s="232"/>
      <c r="D385" s="233" t="s">
        <v>161</v>
      </c>
      <c r="E385" s="234" t="s">
        <v>1</v>
      </c>
      <c r="F385" s="235" t="s">
        <v>594</v>
      </c>
      <c r="G385" s="232"/>
      <c r="H385" s="236">
        <v>2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161</v>
      </c>
      <c r="AU385" s="242" t="s">
        <v>159</v>
      </c>
      <c r="AV385" s="13" t="s">
        <v>159</v>
      </c>
      <c r="AW385" s="13" t="s">
        <v>34</v>
      </c>
      <c r="AX385" s="13" t="s">
        <v>86</v>
      </c>
      <c r="AY385" s="242" t="s">
        <v>153</v>
      </c>
    </row>
    <row r="386" s="2" customFormat="1" ht="24.15" customHeight="1">
      <c r="A386" s="38"/>
      <c r="B386" s="39"/>
      <c r="C386" s="264" t="s">
        <v>595</v>
      </c>
      <c r="D386" s="264" t="s">
        <v>330</v>
      </c>
      <c r="E386" s="265" t="s">
        <v>596</v>
      </c>
      <c r="F386" s="266" t="s">
        <v>597</v>
      </c>
      <c r="G386" s="267" t="s">
        <v>401</v>
      </c>
      <c r="H386" s="268">
        <v>1</v>
      </c>
      <c r="I386" s="269"/>
      <c r="J386" s="270">
        <f>ROUND(I386*H386,2)</f>
        <v>0</v>
      </c>
      <c r="K386" s="271"/>
      <c r="L386" s="272"/>
      <c r="M386" s="273" t="s">
        <v>1</v>
      </c>
      <c r="N386" s="274" t="s">
        <v>44</v>
      </c>
      <c r="O386" s="91"/>
      <c r="P386" s="227">
        <f>O386*H386</f>
        <v>0</v>
      </c>
      <c r="Q386" s="227">
        <v>0.016</v>
      </c>
      <c r="R386" s="227">
        <f>Q386*H386</f>
        <v>0.016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329</v>
      </c>
      <c r="AT386" s="229" t="s">
        <v>330</v>
      </c>
      <c r="AU386" s="229" t="s">
        <v>159</v>
      </c>
      <c r="AY386" s="17" t="s">
        <v>153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159</v>
      </c>
      <c r="BK386" s="230">
        <f>ROUND(I386*H386,2)</f>
        <v>0</v>
      </c>
      <c r="BL386" s="17" t="s">
        <v>231</v>
      </c>
      <c r="BM386" s="229" t="s">
        <v>598</v>
      </c>
    </row>
    <row r="387" s="13" customFormat="1">
      <c r="A387" s="13"/>
      <c r="B387" s="231"/>
      <c r="C387" s="232"/>
      <c r="D387" s="233" t="s">
        <v>161</v>
      </c>
      <c r="E387" s="234" t="s">
        <v>1</v>
      </c>
      <c r="F387" s="235" t="s">
        <v>599</v>
      </c>
      <c r="G387" s="232"/>
      <c r="H387" s="236">
        <v>1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161</v>
      </c>
      <c r="AU387" s="242" t="s">
        <v>159</v>
      </c>
      <c r="AV387" s="13" t="s">
        <v>159</v>
      </c>
      <c r="AW387" s="13" t="s">
        <v>34</v>
      </c>
      <c r="AX387" s="13" t="s">
        <v>86</v>
      </c>
      <c r="AY387" s="242" t="s">
        <v>153</v>
      </c>
    </row>
    <row r="388" s="2" customFormat="1" ht="24.15" customHeight="1">
      <c r="A388" s="38"/>
      <c r="B388" s="39"/>
      <c r="C388" s="264" t="s">
        <v>600</v>
      </c>
      <c r="D388" s="264" t="s">
        <v>330</v>
      </c>
      <c r="E388" s="265" t="s">
        <v>601</v>
      </c>
      <c r="F388" s="266" t="s">
        <v>602</v>
      </c>
      <c r="G388" s="267" t="s">
        <v>401</v>
      </c>
      <c r="H388" s="268">
        <v>3</v>
      </c>
      <c r="I388" s="269"/>
      <c r="J388" s="270">
        <f>ROUND(I388*H388,2)</f>
        <v>0</v>
      </c>
      <c r="K388" s="271"/>
      <c r="L388" s="272"/>
      <c r="M388" s="273" t="s">
        <v>1</v>
      </c>
      <c r="N388" s="274" t="s">
        <v>44</v>
      </c>
      <c r="O388" s="91"/>
      <c r="P388" s="227">
        <f>O388*H388</f>
        <v>0</v>
      </c>
      <c r="Q388" s="227">
        <v>0.012999999999999999</v>
      </c>
      <c r="R388" s="227">
        <f>Q388*H388</f>
        <v>0.039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329</v>
      </c>
      <c r="AT388" s="229" t="s">
        <v>330</v>
      </c>
      <c r="AU388" s="229" t="s">
        <v>159</v>
      </c>
      <c r="AY388" s="17" t="s">
        <v>153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159</v>
      </c>
      <c r="BK388" s="230">
        <f>ROUND(I388*H388,2)</f>
        <v>0</v>
      </c>
      <c r="BL388" s="17" t="s">
        <v>231</v>
      </c>
      <c r="BM388" s="229" t="s">
        <v>603</v>
      </c>
    </row>
    <row r="389" s="13" customFormat="1">
      <c r="A389" s="13"/>
      <c r="B389" s="231"/>
      <c r="C389" s="232"/>
      <c r="D389" s="233" t="s">
        <v>161</v>
      </c>
      <c r="E389" s="234" t="s">
        <v>1</v>
      </c>
      <c r="F389" s="235" t="s">
        <v>588</v>
      </c>
      <c r="G389" s="232"/>
      <c r="H389" s="236">
        <v>3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161</v>
      </c>
      <c r="AU389" s="242" t="s">
        <v>159</v>
      </c>
      <c r="AV389" s="13" t="s">
        <v>159</v>
      </c>
      <c r="AW389" s="13" t="s">
        <v>34</v>
      </c>
      <c r="AX389" s="13" t="s">
        <v>86</v>
      </c>
      <c r="AY389" s="242" t="s">
        <v>153</v>
      </c>
    </row>
    <row r="390" s="2" customFormat="1" ht="16.5" customHeight="1">
      <c r="A390" s="38"/>
      <c r="B390" s="39"/>
      <c r="C390" s="217" t="s">
        <v>604</v>
      </c>
      <c r="D390" s="217" t="s">
        <v>155</v>
      </c>
      <c r="E390" s="218" t="s">
        <v>605</v>
      </c>
      <c r="F390" s="219" t="s">
        <v>606</v>
      </c>
      <c r="G390" s="220" t="s">
        <v>401</v>
      </c>
      <c r="H390" s="221">
        <v>6</v>
      </c>
      <c r="I390" s="222"/>
      <c r="J390" s="223">
        <f>ROUND(I390*H390,2)</f>
        <v>0</v>
      </c>
      <c r="K390" s="224"/>
      <c r="L390" s="44"/>
      <c r="M390" s="225" t="s">
        <v>1</v>
      </c>
      <c r="N390" s="226" t="s">
        <v>44</v>
      </c>
      <c r="O390" s="91"/>
      <c r="P390" s="227">
        <f>O390*H390</f>
        <v>0</v>
      </c>
      <c r="Q390" s="227">
        <v>0</v>
      </c>
      <c r="R390" s="227">
        <f>Q390*H390</f>
        <v>0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231</v>
      </c>
      <c r="AT390" s="229" t="s">
        <v>155</v>
      </c>
      <c r="AU390" s="229" t="s">
        <v>159</v>
      </c>
      <c r="AY390" s="17" t="s">
        <v>153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159</v>
      </c>
      <c r="BK390" s="230">
        <f>ROUND(I390*H390,2)</f>
        <v>0</v>
      </c>
      <c r="BL390" s="17" t="s">
        <v>231</v>
      </c>
      <c r="BM390" s="229" t="s">
        <v>607</v>
      </c>
    </row>
    <row r="391" s="13" customFormat="1">
      <c r="A391" s="13"/>
      <c r="B391" s="231"/>
      <c r="C391" s="232"/>
      <c r="D391" s="233" t="s">
        <v>161</v>
      </c>
      <c r="E391" s="234" t="s">
        <v>1</v>
      </c>
      <c r="F391" s="235" t="s">
        <v>178</v>
      </c>
      <c r="G391" s="232"/>
      <c r="H391" s="236">
        <v>6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161</v>
      </c>
      <c r="AU391" s="242" t="s">
        <v>159</v>
      </c>
      <c r="AV391" s="13" t="s">
        <v>159</v>
      </c>
      <c r="AW391" s="13" t="s">
        <v>34</v>
      </c>
      <c r="AX391" s="13" t="s">
        <v>86</v>
      </c>
      <c r="AY391" s="242" t="s">
        <v>153</v>
      </c>
    </row>
    <row r="392" s="2" customFormat="1" ht="16.5" customHeight="1">
      <c r="A392" s="38"/>
      <c r="B392" s="39"/>
      <c r="C392" s="264" t="s">
        <v>608</v>
      </c>
      <c r="D392" s="264" t="s">
        <v>330</v>
      </c>
      <c r="E392" s="265" t="s">
        <v>609</v>
      </c>
      <c r="F392" s="266" t="s">
        <v>610</v>
      </c>
      <c r="G392" s="267" t="s">
        <v>401</v>
      </c>
      <c r="H392" s="268">
        <v>6</v>
      </c>
      <c r="I392" s="269"/>
      <c r="J392" s="270">
        <f>ROUND(I392*H392,2)</f>
        <v>0</v>
      </c>
      <c r="K392" s="271"/>
      <c r="L392" s="272"/>
      <c r="M392" s="273" t="s">
        <v>1</v>
      </c>
      <c r="N392" s="274" t="s">
        <v>44</v>
      </c>
      <c r="O392" s="91"/>
      <c r="P392" s="227">
        <f>O392*H392</f>
        <v>0</v>
      </c>
      <c r="Q392" s="227">
        <v>0.00010000000000000001</v>
      </c>
      <c r="R392" s="227">
        <f>Q392*H392</f>
        <v>0.00060000000000000006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329</v>
      </c>
      <c r="AT392" s="229" t="s">
        <v>330</v>
      </c>
      <c r="AU392" s="229" t="s">
        <v>159</v>
      </c>
      <c r="AY392" s="17" t="s">
        <v>153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159</v>
      </c>
      <c r="BK392" s="230">
        <f>ROUND(I392*H392,2)</f>
        <v>0</v>
      </c>
      <c r="BL392" s="17" t="s">
        <v>231</v>
      </c>
      <c r="BM392" s="229" t="s">
        <v>611</v>
      </c>
    </row>
    <row r="393" s="13" customFormat="1">
      <c r="A393" s="13"/>
      <c r="B393" s="231"/>
      <c r="C393" s="232"/>
      <c r="D393" s="233" t="s">
        <v>161</v>
      </c>
      <c r="E393" s="234" t="s">
        <v>1</v>
      </c>
      <c r="F393" s="235" t="s">
        <v>178</v>
      </c>
      <c r="G393" s="232"/>
      <c r="H393" s="236">
        <v>6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161</v>
      </c>
      <c r="AU393" s="242" t="s">
        <v>159</v>
      </c>
      <c r="AV393" s="13" t="s">
        <v>159</v>
      </c>
      <c r="AW393" s="13" t="s">
        <v>34</v>
      </c>
      <c r="AX393" s="13" t="s">
        <v>86</v>
      </c>
      <c r="AY393" s="242" t="s">
        <v>153</v>
      </c>
    </row>
    <row r="394" s="2" customFormat="1" ht="21.75" customHeight="1">
      <c r="A394" s="38"/>
      <c r="B394" s="39"/>
      <c r="C394" s="217" t="s">
        <v>612</v>
      </c>
      <c r="D394" s="217" t="s">
        <v>155</v>
      </c>
      <c r="E394" s="218" t="s">
        <v>613</v>
      </c>
      <c r="F394" s="219" t="s">
        <v>614</v>
      </c>
      <c r="G394" s="220" t="s">
        <v>401</v>
      </c>
      <c r="H394" s="221">
        <v>6</v>
      </c>
      <c r="I394" s="222"/>
      <c r="J394" s="223">
        <f>ROUND(I394*H394,2)</f>
        <v>0</v>
      </c>
      <c r="K394" s="224"/>
      <c r="L394" s="44"/>
      <c r="M394" s="225" t="s">
        <v>1</v>
      </c>
      <c r="N394" s="226" t="s">
        <v>44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231</v>
      </c>
      <c r="AT394" s="229" t="s">
        <v>155</v>
      </c>
      <c r="AU394" s="229" t="s">
        <v>159</v>
      </c>
      <c r="AY394" s="17" t="s">
        <v>153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159</v>
      </c>
      <c r="BK394" s="230">
        <f>ROUND(I394*H394,2)</f>
        <v>0</v>
      </c>
      <c r="BL394" s="17" t="s">
        <v>231</v>
      </c>
      <c r="BM394" s="229" t="s">
        <v>615</v>
      </c>
    </row>
    <row r="395" s="13" customFormat="1">
      <c r="A395" s="13"/>
      <c r="B395" s="231"/>
      <c r="C395" s="232"/>
      <c r="D395" s="233" t="s">
        <v>161</v>
      </c>
      <c r="E395" s="234" t="s">
        <v>1</v>
      </c>
      <c r="F395" s="235" t="s">
        <v>588</v>
      </c>
      <c r="G395" s="232"/>
      <c r="H395" s="236">
        <v>3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161</v>
      </c>
      <c r="AU395" s="242" t="s">
        <v>159</v>
      </c>
      <c r="AV395" s="13" t="s">
        <v>159</v>
      </c>
      <c r="AW395" s="13" t="s">
        <v>34</v>
      </c>
      <c r="AX395" s="13" t="s">
        <v>78</v>
      </c>
      <c r="AY395" s="242" t="s">
        <v>153</v>
      </c>
    </row>
    <row r="396" s="13" customFormat="1">
      <c r="A396" s="13"/>
      <c r="B396" s="231"/>
      <c r="C396" s="232"/>
      <c r="D396" s="233" t="s">
        <v>161</v>
      </c>
      <c r="E396" s="234" t="s">
        <v>1</v>
      </c>
      <c r="F396" s="235" t="s">
        <v>589</v>
      </c>
      <c r="G396" s="232"/>
      <c r="H396" s="236">
        <v>3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161</v>
      </c>
      <c r="AU396" s="242" t="s">
        <v>159</v>
      </c>
      <c r="AV396" s="13" t="s">
        <v>159</v>
      </c>
      <c r="AW396" s="13" t="s">
        <v>34</v>
      </c>
      <c r="AX396" s="13" t="s">
        <v>78</v>
      </c>
      <c r="AY396" s="242" t="s">
        <v>153</v>
      </c>
    </row>
    <row r="397" s="14" customFormat="1">
      <c r="A397" s="14"/>
      <c r="B397" s="243"/>
      <c r="C397" s="244"/>
      <c r="D397" s="233" t="s">
        <v>161</v>
      </c>
      <c r="E397" s="245" t="s">
        <v>1</v>
      </c>
      <c r="F397" s="246" t="s">
        <v>164</v>
      </c>
      <c r="G397" s="244"/>
      <c r="H397" s="247">
        <v>6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161</v>
      </c>
      <c r="AU397" s="253" t="s">
        <v>159</v>
      </c>
      <c r="AV397" s="14" t="s">
        <v>158</v>
      </c>
      <c r="AW397" s="14" t="s">
        <v>34</v>
      </c>
      <c r="AX397" s="14" t="s">
        <v>86</v>
      </c>
      <c r="AY397" s="253" t="s">
        <v>153</v>
      </c>
    </row>
    <row r="398" s="2" customFormat="1" ht="24.15" customHeight="1">
      <c r="A398" s="38"/>
      <c r="B398" s="39"/>
      <c r="C398" s="264" t="s">
        <v>616</v>
      </c>
      <c r="D398" s="264" t="s">
        <v>330</v>
      </c>
      <c r="E398" s="265" t="s">
        <v>617</v>
      </c>
      <c r="F398" s="266" t="s">
        <v>618</v>
      </c>
      <c r="G398" s="267" t="s">
        <v>401</v>
      </c>
      <c r="H398" s="268">
        <v>6</v>
      </c>
      <c r="I398" s="269"/>
      <c r="J398" s="270">
        <f>ROUND(I398*H398,2)</f>
        <v>0</v>
      </c>
      <c r="K398" s="271"/>
      <c r="L398" s="272"/>
      <c r="M398" s="273" t="s">
        <v>1</v>
      </c>
      <c r="N398" s="274" t="s">
        <v>44</v>
      </c>
      <c r="O398" s="91"/>
      <c r="P398" s="227">
        <f>O398*H398</f>
        <v>0</v>
      </c>
      <c r="Q398" s="227">
        <v>0.0011999999999999999</v>
      </c>
      <c r="R398" s="227">
        <f>Q398*H398</f>
        <v>0.0071999999999999998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329</v>
      </c>
      <c r="AT398" s="229" t="s">
        <v>330</v>
      </c>
      <c r="AU398" s="229" t="s">
        <v>159</v>
      </c>
      <c r="AY398" s="17" t="s">
        <v>153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159</v>
      </c>
      <c r="BK398" s="230">
        <f>ROUND(I398*H398,2)</f>
        <v>0</v>
      </c>
      <c r="BL398" s="17" t="s">
        <v>231</v>
      </c>
      <c r="BM398" s="229" t="s">
        <v>619</v>
      </c>
    </row>
    <row r="399" s="13" customFormat="1">
      <c r="A399" s="13"/>
      <c r="B399" s="231"/>
      <c r="C399" s="232"/>
      <c r="D399" s="233" t="s">
        <v>161</v>
      </c>
      <c r="E399" s="234" t="s">
        <v>1</v>
      </c>
      <c r="F399" s="235" t="s">
        <v>178</v>
      </c>
      <c r="G399" s="232"/>
      <c r="H399" s="236">
        <v>6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161</v>
      </c>
      <c r="AU399" s="242" t="s">
        <v>159</v>
      </c>
      <c r="AV399" s="13" t="s">
        <v>159</v>
      </c>
      <c r="AW399" s="13" t="s">
        <v>34</v>
      </c>
      <c r="AX399" s="13" t="s">
        <v>86</v>
      </c>
      <c r="AY399" s="242" t="s">
        <v>153</v>
      </c>
    </row>
    <row r="400" s="2" customFormat="1" ht="24.15" customHeight="1">
      <c r="A400" s="38"/>
      <c r="B400" s="39"/>
      <c r="C400" s="217" t="s">
        <v>620</v>
      </c>
      <c r="D400" s="217" t="s">
        <v>155</v>
      </c>
      <c r="E400" s="218" t="s">
        <v>621</v>
      </c>
      <c r="F400" s="219" t="s">
        <v>622</v>
      </c>
      <c r="G400" s="220" t="s">
        <v>401</v>
      </c>
      <c r="H400" s="221">
        <v>6</v>
      </c>
      <c r="I400" s="222"/>
      <c r="J400" s="223">
        <f>ROUND(I400*H400,2)</f>
        <v>0</v>
      </c>
      <c r="K400" s="224"/>
      <c r="L400" s="44"/>
      <c r="M400" s="225" t="s">
        <v>1</v>
      </c>
      <c r="N400" s="226" t="s">
        <v>44</v>
      </c>
      <c r="O400" s="91"/>
      <c r="P400" s="227">
        <f>O400*H400</f>
        <v>0</v>
      </c>
      <c r="Q400" s="227">
        <v>0.00044999999999999999</v>
      </c>
      <c r="R400" s="227">
        <f>Q400*H400</f>
        <v>0.0027000000000000001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231</v>
      </c>
      <c r="AT400" s="229" t="s">
        <v>155</v>
      </c>
      <c r="AU400" s="229" t="s">
        <v>159</v>
      </c>
      <c r="AY400" s="17" t="s">
        <v>153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159</v>
      </c>
      <c r="BK400" s="230">
        <f>ROUND(I400*H400,2)</f>
        <v>0</v>
      </c>
      <c r="BL400" s="17" t="s">
        <v>231</v>
      </c>
      <c r="BM400" s="229" t="s">
        <v>623</v>
      </c>
    </row>
    <row r="401" s="13" customFormat="1">
      <c r="A401" s="13"/>
      <c r="B401" s="231"/>
      <c r="C401" s="232"/>
      <c r="D401" s="233" t="s">
        <v>161</v>
      </c>
      <c r="E401" s="234" t="s">
        <v>1</v>
      </c>
      <c r="F401" s="235" t="s">
        <v>588</v>
      </c>
      <c r="G401" s="232"/>
      <c r="H401" s="236">
        <v>3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161</v>
      </c>
      <c r="AU401" s="242" t="s">
        <v>159</v>
      </c>
      <c r="AV401" s="13" t="s">
        <v>159</v>
      </c>
      <c r="AW401" s="13" t="s">
        <v>34</v>
      </c>
      <c r="AX401" s="13" t="s">
        <v>78</v>
      </c>
      <c r="AY401" s="242" t="s">
        <v>153</v>
      </c>
    </row>
    <row r="402" s="13" customFormat="1">
      <c r="A402" s="13"/>
      <c r="B402" s="231"/>
      <c r="C402" s="232"/>
      <c r="D402" s="233" t="s">
        <v>161</v>
      </c>
      <c r="E402" s="234" t="s">
        <v>1</v>
      </c>
      <c r="F402" s="235" t="s">
        <v>589</v>
      </c>
      <c r="G402" s="232"/>
      <c r="H402" s="236">
        <v>3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161</v>
      </c>
      <c r="AU402" s="242" t="s">
        <v>159</v>
      </c>
      <c r="AV402" s="13" t="s">
        <v>159</v>
      </c>
      <c r="AW402" s="13" t="s">
        <v>34</v>
      </c>
      <c r="AX402" s="13" t="s">
        <v>78</v>
      </c>
      <c r="AY402" s="242" t="s">
        <v>153</v>
      </c>
    </row>
    <row r="403" s="14" customFormat="1">
      <c r="A403" s="14"/>
      <c r="B403" s="243"/>
      <c r="C403" s="244"/>
      <c r="D403" s="233" t="s">
        <v>161</v>
      </c>
      <c r="E403" s="245" t="s">
        <v>1</v>
      </c>
      <c r="F403" s="246" t="s">
        <v>164</v>
      </c>
      <c r="G403" s="244"/>
      <c r="H403" s="247">
        <v>6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161</v>
      </c>
      <c r="AU403" s="253" t="s">
        <v>159</v>
      </c>
      <c r="AV403" s="14" t="s">
        <v>158</v>
      </c>
      <c r="AW403" s="14" t="s">
        <v>34</v>
      </c>
      <c r="AX403" s="14" t="s">
        <v>86</v>
      </c>
      <c r="AY403" s="253" t="s">
        <v>153</v>
      </c>
    </row>
    <row r="404" s="2" customFormat="1" ht="37.8" customHeight="1">
      <c r="A404" s="38"/>
      <c r="B404" s="39"/>
      <c r="C404" s="264" t="s">
        <v>624</v>
      </c>
      <c r="D404" s="264" t="s">
        <v>330</v>
      </c>
      <c r="E404" s="265" t="s">
        <v>625</v>
      </c>
      <c r="F404" s="266" t="s">
        <v>626</v>
      </c>
      <c r="G404" s="267" t="s">
        <v>401</v>
      </c>
      <c r="H404" s="268">
        <v>6</v>
      </c>
      <c r="I404" s="269"/>
      <c r="J404" s="270">
        <f>ROUND(I404*H404,2)</f>
        <v>0</v>
      </c>
      <c r="K404" s="271"/>
      <c r="L404" s="272"/>
      <c r="M404" s="273" t="s">
        <v>1</v>
      </c>
      <c r="N404" s="274" t="s">
        <v>44</v>
      </c>
      <c r="O404" s="91"/>
      <c r="P404" s="227">
        <f>O404*H404</f>
        <v>0</v>
      </c>
      <c r="Q404" s="227">
        <v>0.016</v>
      </c>
      <c r="R404" s="227">
        <f>Q404*H404</f>
        <v>0.096000000000000002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329</v>
      </c>
      <c r="AT404" s="229" t="s">
        <v>330</v>
      </c>
      <c r="AU404" s="229" t="s">
        <v>159</v>
      </c>
      <c r="AY404" s="17" t="s">
        <v>153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159</v>
      </c>
      <c r="BK404" s="230">
        <f>ROUND(I404*H404,2)</f>
        <v>0</v>
      </c>
      <c r="BL404" s="17" t="s">
        <v>231</v>
      </c>
      <c r="BM404" s="229" t="s">
        <v>627</v>
      </c>
    </row>
    <row r="405" s="13" customFormat="1">
      <c r="A405" s="13"/>
      <c r="B405" s="231"/>
      <c r="C405" s="232"/>
      <c r="D405" s="233" t="s">
        <v>161</v>
      </c>
      <c r="E405" s="234" t="s">
        <v>1</v>
      </c>
      <c r="F405" s="235" t="s">
        <v>178</v>
      </c>
      <c r="G405" s="232"/>
      <c r="H405" s="236">
        <v>6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161</v>
      </c>
      <c r="AU405" s="242" t="s">
        <v>159</v>
      </c>
      <c r="AV405" s="13" t="s">
        <v>159</v>
      </c>
      <c r="AW405" s="13" t="s">
        <v>34</v>
      </c>
      <c r="AX405" s="13" t="s">
        <v>86</v>
      </c>
      <c r="AY405" s="242" t="s">
        <v>153</v>
      </c>
    </row>
    <row r="406" s="2" customFormat="1" ht="24.15" customHeight="1">
      <c r="A406" s="38"/>
      <c r="B406" s="39"/>
      <c r="C406" s="217" t="s">
        <v>628</v>
      </c>
      <c r="D406" s="217" t="s">
        <v>155</v>
      </c>
      <c r="E406" s="218" t="s">
        <v>629</v>
      </c>
      <c r="F406" s="219" t="s">
        <v>630</v>
      </c>
      <c r="G406" s="220" t="s">
        <v>401</v>
      </c>
      <c r="H406" s="221">
        <v>1</v>
      </c>
      <c r="I406" s="222"/>
      <c r="J406" s="223">
        <f>ROUND(I406*H406,2)</f>
        <v>0</v>
      </c>
      <c r="K406" s="224"/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231</v>
      </c>
      <c r="AT406" s="229" t="s">
        <v>155</v>
      </c>
      <c r="AU406" s="229" t="s">
        <v>159</v>
      </c>
      <c r="AY406" s="17" t="s">
        <v>153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159</v>
      </c>
      <c r="BK406" s="230">
        <f>ROUND(I406*H406,2)</f>
        <v>0</v>
      </c>
      <c r="BL406" s="17" t="s">
        <v>231</v>
      </c>
      <c r="BM406" s="229" t="s">
        <v>631</v>
      </c>
    </row>
    <row r="407" s="13" customFormat="1">
      <c r="A407" s="13"/>
      <c r="B407" s="231"/>
      <c r="C407" s="232"/>
      <c r="D407" s="233" t="s">
        <v>161</v>
      </c>
      <c r="E407" s="234" t="s">
        <v>1</v>
      </c>
      <c r="F407" s="235" t="s">
        <v>632</v>
      </c>
      <c r="G407" s="232"/>
      <c r="H407" s="236">
        <v>1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161</v>
      </c>
      <c r="AU407" s="242" t="s">
        <v>159</v>
      </c>
      <c r="AV407" s="13" t="s">
        <v>159</v>
      </c>
      <c r="AW407" s="13" t="s">
        <v>34</v>
      </c>
      <c r="AX407" s="13" t="s">
        <v>86</v>
      </c>
      <c r="AY407" s="242" t="s">
        <v>153</v>
      </c>
    </row>
    <row r="408" s="2" customFormat="1" ht="24.15" customHeight="1">
      <c r="A408" s="38"/>
      <c r="B408" s="39"/>
      <c r="C408" s="264" t="s">
        <v>633</v>
      </c>
      <c r="D408" s="264" t="s">
        <v>330</v>
      </c>
      <c r="E408" s="265" t="s">
        <v>634</v>
      </c>
      <c r="F408" s="266" t="s">
        <v>635</v>
      </c>
      <c r="G408" s="267" t="s">
        <v>401</v>
      </c>
      <c r="H408" s="268">
        <v>1</v>
      </c>
      <c r="I408" s="269"/>
      <c r="J408" s="270">
        <f>ROUND(I408*H408,2)</f>
        <v>0</v>
      </c>
      <c r="K408" s="271"/>
      <c r="L408" s="272"/>
      <c r="M408" s="273" t="s">
        <v>1</v>
      </c>
      <c r="N408" s="274" t="s">
        <v>44</v>
      </c>
      <c r="O408" s="91"/>
      <c r="P408" s="227">
        <f>O408*H408</f>
        <v>0</v>
      </c>
      <c r="Q408" s="227">
        <v>0.00123</v>
      </c>
      <c r="R408" s="227">
        <f>Q408*H408</f>
        <v>0.00123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329</v>
      </c>
      <c r="AT408" s="229" t="s">
        <v>330</v>
      </c>
      <c r="AU408" s="229" t="s">
        <v>159</v>
      </c>
      <c r="AY408" s="17" t="s">
        <v>153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159</v>
      </c>
      <c r="BK408" s="230">
        <f>ROUND(I408*H408,2)</f>
        <v>0</v>
      </c>
      <c r="BL408" s="17" t="s">
        <v>231</v>
      </c>
      <c r="BM408" s="229" t="s">
        <v>636</v>
      </c>
    </row>
    <row r="409" s="13" customFormat="1">
      <c r="A409" s="13"/>
      <c r="B409" s="231"/>
      <c r="C409" s="232"/>
      <c r="D409" s="233" t="s">
        <v>161</v>
      </c>
      <c r="E409" s="234" t="s">
        <v>1</v>
      </c>
      <c r="F409" s="235" t="s">
        <v>632</v>
      </c>
      <c r="G409" s="232"/>
      <c r="H409" s="236">
        <v>1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161</v>
      </c>
      <c r="AU409" s="242" t="s">
        <v>159</v>
      </c>
      <c r="AV409" s="13" t="s">
        <v>159</v>
      </c>
      <c r="AW409" s="13" t="s">
        <v>34</v>
      </c>
      <c r="AX409" s="13" t="s">
        <v>86</v>
      </c>
      <c r="AY409" s="242" t="s">
        <v>153</v>
      </c>
    </row>
    <row r="410" s="2" customFormat="1" ht="16.5" customHeight="1">
      <c r="A410" s="38"/>
      <c r="B410" s="39"/>
      <c r="C410" s="217" t="s">
        <v>637</v>
      </c>
      <c r="D410" s="217" t="s">
        <v>155</v>
      </c>
      <c r="E410" s="218" t="s">
        <v>638</v>
      </c>
      <c r="F410" s="219" t="s">
        <v>639</v>
      </c>
      <c r="G410" s="220" t="s">
        <v>401</v>
      </c>
      <c r="H410" s="221">
        <v>1</v>
      </c>
      <c r="I410" s="222"/>
      <c r="J410" s="223">
        <f>ROUND(I410*H410,2)</f>
        <v>0</v>
      </c>
      <c r="K410" s="224"/>
      <c r="L410" s="44"/>
      <c r="M410" s="225" t="s">
        <v>1</v>
      </c>
      <c r="N410" s="226" t="s">
        <v>44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0.088099999999999998</v>
      </c>
      <c r="T410" s="228">
        <f>S410*H410</f>
        <v>0.088099999999999998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231</v>
      </c>
      <c r="AT410" s="229" t="s">
        <v>155</v>
      </c>
      <c r="AU410" s="229" t="s">
        <v>159</v>
      </c>
      <c r="AY410" s="17" t="s">
        <v>153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159</v>
      </c>
      <c r="BK410" s="230">
        <f>ROUND(I410*H410,2)</f>
        <v>0</v>
      </c>
      <c r="BL410" s="17" t="s">
        <v>231</v>
      </c>
      <c r="BM410" s="229" t="s">
        <v>640</v>
      </c>
    </row>
    <row r="411" s="13" customFormat="1">
      <c r="A411" s="13"/>
      <c r="B411" s="231"/>
      <c r="C411" s="232"/>
      <c r="D411" s="233" t="s">
        <v>161</v>
      </c>
      <c r="E411" s="234" t="s">
        <v>1</v>
      </c>
      <c r="F411" s="235" t="s">
        <v>641</v>
      </c>
      <c r="G411" s="232"/>
      <c r="H411" s="236">
        <v>1</v>
      </c>
      <c r="I411" s="237"/>
      <c r="J411" s="232"/>
      <c r="K411" s="232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161</v>
      </c>
      <c r="AU411" s="242" t="s">
        <v>159</v>
      </c>
      <c r="AV411" s="13" t="s">
        <v>159</v>
      </c>
      <c r="AW411" s="13" t="s">
        <v>34</v>
      </c>
      <c r="AX411" s="13" t="s">
        <v>86</v>
      </c>
      <c r="AY411" s="242" t="s">
        <v>153</v>
      </c>
    </row>
    <row r="412" s="2" customFormat="1" ht="24.15" customHeight="1">
      <c r="A412" s="38"/>
      <c r="B412" s="39"/>
      <c r="C412" s="217" t="s">
        <v>642</v>
      </c>
      <c r="D412" s="217" t="s">
        <v>155</v>
      </c>
      <c r="E412" s="218" t="s">
        <v>643</v>
      </c>
      <c r="F412" s="219" t="s">
        <v>644</v>
      </c>
      <c r="G412" s="220" t="s">
        <v>287</v>
      </c>
      <c r="H412" s="221">
        <v>0.20300000000000001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44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231</v>
      </c>
      <c r="AT412" s="229" t="s">
        <v>155</v>
      </c>
      <c r="AU412" s="229" t="s">
        <v>159</v>
      </c>
      <c r="AY412" s="17" t="s">
        <v>153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159</v>
      </c>
      <c r="BK412" s="230">
        <f>ROUND(I412*H412,2)</f>
        <v>0</v>
      </c>
      <c r="BL412" s="17" t="s">
        <v>231</v>
      </c>
      <c r="BM412" s="229" t="s">
        <v>645</v>
      </c>
    </row>
    <row r="413" s="2" customFormat="1" ht="24.15" customHeight="1">
      <c r="A413" s="38"/>
      <c r="B413" s="39"/>
      <c r="C413" s="217" t="s">
        <v>646</v>
      </c>
      <c r="D413" s="217" t="s">
        <v>155</v>
      </c>
      <c r="E413" s="218" t="s">
        <v>647</v>
      </c>
      <c r="F413" s="219" t="s">
        <v>648</v>
      </c>
      <c r="G413" s="220" t="s">
        <v>287</v>
      </c>
      <c r="H413" s="221">
        <v>0.20300000000000001</v>
      </c>
      <c r="I413" s="222"/>
      <c r="J413" s="223">
        <f>ROUND(I413*H413,2)</f>
        <v>0</v>
      </c>
      <c r="K413" s="224"/>
      <c r="L413" s="44"/>
      <c r="M413" s="225" t="s">
        <v>1</v>
      </c>
      <c r="N413" s="226" t="s">
        <v>44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231</v>
      </c>
      <c r="AT413" s="229" t="s">
        <v>155</v>
      </c>
      <c r="AU413" s="229" t="s">
        <v>159</v>
      </c>
      <c r="AY413" s="17" t="s">
        <v>153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159</v>
      </c>
      <c r="BK413" s="230">
        <f>ROUND(I413*H413,2)</f>
        <v>0</v>
      </c>
      <c r="BL413" s="17" t="s">
        <v>231</v>
      </c>
      <c r="BM413" s="229" t="s">
        <v>649</v>
      </c>
    </row>
    <row r="414" s="12" customFormat="1" ht="22.8" customHeight="1">
      <c r="A414" s="12"/>
      <c r="B414" s="202"/>
      <c r="C414" s="203"/>
      <c r="D414" s="204" t="s">
        <v>77</v>
      </c>
      <c r="E414" s="215" t="s">
        <v>650</v>
      </c>
      <c r="F414" s="215" t="s">
        <v>651</v>
      </c>
      <c r="G414" s="203"/>
      <c r="H414" s="203"/>
      <c r="I414" s="206"/>
      <c r="J414" s="216">
        <f>BK414</f>
        <v>0</v>
      </c>
      <c r="K414" s="203"/>
      <c r="L414" s="207"/>
      <c r="M414" s="208"/>
      <c r="N414" s="209"/>
      <c r="O414" s="209"/>
      <c r="P414" s="210">
        <f>SUM(P415:P440)</f>
        <v>0</v>
      </c>
      <c r="Q414" s="209"/>
      <c r="R414" s="210">
        <f>SUM(R415:R440)</f>
        <v>0.12030839999999998</v>
      </c>
      <c r="S414" s="209"/>
      <c r="T414" s="211">
        <f>SUM(T415:T440)</f>
        <v>1.2530043999999998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2" t="s">
        <v>159</v>
      </c>
      <c r="AT414" s="213" t="s">
        <v>77</v>
      </c>
      <c r="AU414" s="213" t="s">
        <v>86</v>
      </c>
      <c r="AY414" s="212" t="s">
        <v>153</v>
      </c>
      <c r="BK414" s="214">
        <f>SUM(BK415:BK440)</f>
        <v>0</v>
      </c>
    </row>
    <row r="415" s="2" customFormat="1" ht="16.5" customHeight="1">
      <c r="A415" s="38"/>
      <c r="B415" s="39"/>
      <c r="C415" s="217" t="s">
        <v>652</v>
      </c>
      <c r="D415" s="217" t="s">
        <v>155</v>
      </c>
      <c r="E415" s="218" t="s">
        <v>653</v>
      </c>
      <c r="F415" s="219" t="s">
        <v>654</v>
      </c>
      <c r="G415" s="220" t="s">
        <v>90</v>
      </c>
      <c r="H415" s="221">
        <v>4.3200000000000003</v>
      </c>
      <c r="I415" s="222"/>
      <c r="J415" s="223">
        <f>ROUND(I415*H415,2)</f>
        <v>0</v>
      </c>
      <c r="K415" s="224"/>
      <c r="L415" s="44"/>
      <c r="M415" s="225" t="s">
        <v>1</v>
      </c>
      <c r="N415" s="226" t="s">
        <v>44</v>
      </c>
      <c r="O415" s="91"/>
      <c r="P415" s="227">
        <f>O415*H415</f>
        <v>0</v>
      </c>
      <c r="Q415" s="227">
        <v>0.00029999999999999997</v>
      </c>
      <c r="R415" s="227">
        <f>Q415*H415</f>
        <v>0.0012960000000000001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231</v>
      </c>
      <c r="AT415" s="229" t="s">
        <v>155</v>
      </c>
      <c r="AU415" s="229" t="s">
        <v>159</v>
      </c>
      <c r="AY415" s="17" t="s">
        <v>153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159</v>
      </c>
      <c r="BK415" s="230">
        <f>ROUND(I415*H415,2)</f>
        <v>0</v>
      </c>
      <c r="BL415" s="17" t="s">
        <v>231</v>
      </c>
      <c r="BM415" s="229" t="s">
        <v>655</v>
      </c>
    </row>
    <row r="416" s="13" customFormat="1">
      <c r="A416" s="13"/>
      <c r="B416" s="231"/>
      <c r="C416" s="232"/>
      <c r="D416" s="233" t="s">
        <v>161</v>
      </c>
      <c r="E416" s="234" t="s">
        <v>1</v>
      </c>
      <c r="F416" s="235" t="s">
        <v>656</v>
      </c>
      <c r="G416" s="232"/>
      <c r="H416" s="236">
        <v>3.2400000000000002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161</v>
      </c>
      <c r="AU416" s="242" t="s">
        <v>159</v>
      </c>
      <c r="AV416" s="13" t="s">
        <v>159</v>
      </c>
      <c r="AW416" s="13" t="s">
        <v>34</v>
      </c>
      <c r="AX416" s="13" t="s">
        <v>78</v>
      </c>
      <c r="AY416" s="242" t="s">
        <v>153</v>
      </c>
    </row>
    <row r="417" s="13" customFormat="1">
      <c r="A417" s="13"/>
      <c r="B417" s="231"/>
      <c r="C417" s="232"/>
      <c r="D417" s="233" t="s">
        <v>161</v>
      </c>
      <c r="E417" s="234" t="s">
        <v>1</v>
      </c>
      <c r="F417" s="235" t="s">
        <v>657</v>
      </c>
      <c r="G417" s="232"/>
      <c r="H417" s="236">
        <v>1.0800000000000001</v>
      </c>
      <c r="I417" s="237"/>
      <c r="J417" s="232"/>
      <c r="K417" s="232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161</v>
      </c>
      <c r="AU417" s="242" t="s">
        <v>159</v>
      </c>
      <c r="AV417" s="13" t="s">
        <v>159</v>
      </c>
      <c r="AW417" s="13" t="s">
        <v>34</v>
      </c>
      <c r="AX417" s="13" t="s">
        <v>78</v>
      </c>
      <c r="AY417" s="242" t="s">
        <v>153</v>
      </c>
    </row>
    <row r="418" s="14" customFormat="1">
      <c r="A418" s="14"/>
      <c r="B418" s="243"/>
      <c r="C418" s="244"/>
      <c r="D418" s="233" t="s">
        <v>161</v>
      </c>
      <c r="E418" s="245" t="s">
        <v>1</v>
      </c>
      <c r="F418" s="246" t="s">
        <v>164</v>
      </c>
      <c r="G418" s="244"/>
      <c r="H418" s="247">
        <v>4.3200000000000003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161</v>
      </c>
      <c r="AU418" s="253" t="s">
        <v>159</v>
      </c>
      <c r="AV418" s="14" t="s">
        <v>158</v>
      </c>
      <c r="AW418" s="14" t="s">
        <v>34</v>
      </c>
      <c r="AX418" s="14" t="s">
        <v>86</v>
      </c>
      <c r="AY418" s="253" t="s">
        <v>153</v>
      </c>
    </row>
    <row r="419" s="2" customFormat="1" ht="24.15" customHeight="1">
      <c r="A419" s="38"/>
      <c r="B419" s="39"/>
      <c r="C419" s="217" t="s">
        <v>658</v>
      </c>
      <c r="D419" s="217" t="s">
        <v>155</v>
      </c>
      <c r="E419" s="218" t="s">
        <v>659</v>
      </c>
      <c r="F419" s="219" t="s">
        <v>660</v>
      </c>
      <c r="G419" s="220" t="s">
        <v>234</v>
      </c>
      <c r="H419" s="221">
        <v>15.199999999999999</v>
      </c>
      <c r="I419" s="222"/>
      <c r="J419" s="223">
        <f>ROUND(I419*H419,2)</f>
        <v>0</v>
      </c>
      <c r="K419" s="224"/>
      <c r="L419" s="44"/>
      <c r="M419" s="225" t="s">
        <v>1</v>
      </c>
      <c r="N419" s="226" t="s">
        <v>44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0.01174</v>
      </c>
      <c r="T419" s="228">
        <f>S419*H419</f>
        <v>0.178448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231</v>
      </c>
      <c r="AT419" s="229" t="s">
        <v>155</v>
      </c>
      <c r="AU419" s="229" t="s">
        <v>159</v>
      </c>
      <c r="AY419" s="17" t="s">
        <v>153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159</v>
      </c>
      <c r="BK419" s="230">
        <f>ROUND(I419*H419,2)</f>
        <v>0</v>
      </c>
      <c r="BL419" s="17" t="s">
        <v>231</v>
      </c>
      <c r="BM419" s="229" t="s">
        <v>661</v>
      </c>
    </row>
    <row r="420" s="13" customFormat="1">
      <c r="A420" s="13"/>
      <c r="B420" s="231"/>
      <c r="C420" s="232"/>
      <c r="D420" s="233" t="s">
        <v>161</v>
      </c>
      <c r="E420" s="234" t="s">
        <v>1</v>
      </c>
      <c r="F420" s="235" t="s">
        <v>662</v>
      </c>
      <c r="G420" s="232"/>
      <c r="H420" s="236">
        <v>3.6000000000000001</v>
      </c>
      <c r="I420" s="237"/>
      <c r="J420" s="232"/>
      <c r="K420" s="232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161</v>
      </c>
      <c r="AU420" s="242" t="s">
        <v>159</v>
      </c>
      <c r="AV420" s="13" t="s">
        <v>159</v>
      </c>
      <c r="AW420" s="13" t="s">
        <v>34</v>
      </c>
      <c r="AX420" s="13" t="s">
        <v>78</v>
      </c>
      <c r="AY420" s="242" t="s">
        <v>153</v>
      </c>
    </row>
    <row r="421" s="13" customFormat="1">
      <c r="A421" s="13"/>
      <c r="B421" s="231"/>
      <c r="C421" s="232"/>
      <c r="D421" s="233" t="s">
        <v>161</v>
      </c>
      <c r="E421" s="234" t="s">
        <v>1</v>
      </c>
      <c r="F421" s="235" t="s">
        <v>663</v>
      </c>
      <c r="G421" s="232"/>
      <c r="H421" s="236">
        <v>11.6</v>
      </c>
      <c r="I421" s="237"/>
      <c r="J421" s="232"/>
      <c r="K421" s="232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161</v>
      </c>
      <c r="AU421" s="242" t="s">
        <v>159</v>
      </c>
      <c r="AV421" s="13" t="s">
        <v>159</v>
      </c>
      <c r="AW421" s="13" t="s">
        <v>34</v>
      </c>
      <c r="AX421" s="13" t="s">
        <v>78</v>
      </c>
      <c r="AY421" s="242" t="s">
        <v>153</v>
      </c>
    </row>
    <row r="422" s="14" customFormat="1">
      <c r="A422" s="14"/>
      <c r="B422" s="243"/>
      <c r="C422" s="244"/>
      <c r="D422" s="233" t="s">
        <v>161</v>
      </c>
      <c r="E422" s="245" t="s">
        <v>1</v>
      </c>
      <c r="F422" s="246" t="s">
        <v>164</v>
      </c>
      <c r="G422" s="244"/>
      <c r="H422" s="247">
        <v>15.199999999999999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161</v>
      </c>
      <c r="AU422" s="253" t="s">
        <v>159</v>
      </c>
      <c r="AV422" s="14" t="s">
        <v>158</v>
      </c>
      <c r="AW422" s="14" t="s">
        <v>34</v>
      </c>
      <c r="AX422" s="14" t="s">
        <v>86</v>
      </c>
      <c r="AY422" s="253" t="s">
        <v>153</v>
      </c>
    </row>
    <row r="423" s="2" customFormat="1" ht="24.15" customHeight="1">
      <c r="A423" s="38"/>
      <c r="B423" s="39"/>
      <c r="C423" s="217" t="s">
        <v>664</v>
      </c>
      <c r="D423" s="217" t="s">
        <v>155</v>
      </c>
      <c r="E423" s="218" t="s">
        <v>665</v>
      </c>
      <c r="F423" s="219" t="s">
        <v>666</v>
      </c>
      <c r="G423" s="220" t="s">
        <v>90</v>
      </c>
      <c r="H423" s="221">
        <v>12.92</v>
      </c>
      <c r="I423" s="222"/>
      <c r="J423" s="223">
        <f>ROUND(I423*H423,2)</f>
        <v>0</v>
      </c>
      <c r="K423" s="224"/>
      <c r="L423" s="44"/>
      <c r="M423" s="225" t="s">
        <v>1</v>
      </c>
      <c r="N423" s="226" t="s">
        <v>44</v>
      </c>
      <c r="O423" s="91"/>
      <c r="P423" s="227">
        <f>O423*H423</f>
        <v>0</v>
      </c>
      <c r="Q423" s="227">
        <v>0</v>
      </c>
      <c r="R423" s="227">
        <f>Q423*H423</f>
        <v>0</v>
      </c>
      <c r="S423" s="227">
        <v>0.083169999999999994</v>
      </c>
      <c r="T423" s="228">
        <f>S423*H423</f>
        <v>1.0745563999999999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231</v>
      </c>
      <c r="AT423" s="229" t="s">
        <v>155</v>
      </c>
      <c r="AU423" s="229" t="s">
        <v>159</v>
      </c>
      <c r="AY423" s="17" t="s">
        <v>153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159</v>
      </c>
      <c r="BK423" s="230">
        <f>ROUND(I423*H423,2)</f>
        <v>0</v>
      </c>
      <c r="BL423" s="17" t="s">
        <v>231</v>
      </c>
      <c r="BM423" s="229" t="s">
        <v>667</v>
      </c>
    </row>
    <row r="424" s="13" customFormat="1">
      <c r="A424" s="13"/>
      <c r="B424" s="231"/>
      <c r="C424" s="232"/>
      <c r="D424" s="233" t="s">
        <v>161</v>
      </c>
      <c r="E424" s="234" t="s">
        <v>1</v>
      </c>
      <c r="F424" s="235" t="s">
        <v>668</v>
      </c>
      <c r="G424" s="232"/>
      <c r="H424" s="236">
        <v>8.5999999999999996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161</v>
      </c>
      <c r="AU424" s="242" t="s">
        <v>159</v>
      </c>
      <c r="AV424" s="13" t="s">
        <v>159</v>
      </c>
      <c r="AW424" s="13" t="s">
        <v>34</v>
      </c>
      <c r="AX424" s="13" t="s">
        <v>78</v>
      </c>
      <c r="AY424" s="242" t="s">
        <v>153</v>
      </c>
    </row>
    <row r="425" s="13" customFormat="1">
      <c r="A425" s="13"/>
      <c r="B425" s="231"/>
      <c r="C425" s="232"/>
      <c r="D425" s="233" t="s">
        <v>161</v>
      </c>
      <c r="E425" s="234" t="s">
        <v>1</v>
      </c>
      <c r="F425" s="235" t="s">
        <v>657</v>
      </c>
      <c r="G425" s="232"/>
      <c r="H425" s="236">
        <v>1.0800000000000001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161</v>
      </c>
      <c r="AU425" s="242" t="s">
        <v>159</v>
      </c>
      <c r="AV425" s="13" t="s">
        <v>159</v>
      </c>
      <c r="AW425" s="13" t="s">
        <v>34</v>
      </c>
      <c r="AX425" s="13" t="s">
        <v>78</v>
      </c>
      <c r="AY425" s="242" t="s">
        <v>153</v>
      </c>
    </row>
    <row r="426" s="13" customFormat="1">
      <c r="A426" s="13"/>
      <c r="B426" s="231"/>
      <c r="C426" s="232"/>
      <c r="D426" s="233" t="s">
        <v>161</v>
      </c>
      <c r="E426" s="234" t="s">
        <v>1</v>
      </c>
      <c r="F426" s="235" t="s">
        <v>656</v>
      </c>
      <c r="G426" s="232"/>
      <c r="H426" s="236">
        <v>3.2400000000000002</v>
      </c>
      <c r="I426" s="237"/>
      <c r="J426" s="232"/>
      <c r="K426" s="232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161</v>
      </c>
      <c r="AU426" s="242" t="s">
        <v>159</v>
      </c>
      <c r="AV426" s="13" t="s">
        <v>159</v>
      </c>
      <c r="AW426" s="13" t="s">
        <v>34</v>
      </c>
      <c r="AX426" s="13" t="s">
        <v>78</v>
      </c>
      <c r="AY426" s="242" t="s">
        <v>153</v>
      </c>
    </row>
    <row r="427" s="14" customFormat="1">
      <c r="A427" s="14"/>
      <c r="B427" s="243"/>
      <c r="C427" s="244"/>
      <c r="D427" s="233" t="s">
        <v>161</v>
      </c>
      <c r="E427" s="245" t="s">
        <v>1</v>
      </c>
      <c r="F427" s="246" t="s">
        <v>164</v>
      </c>
      <c r="G427" s="244"/>
      <c r="H427" s="247">
        <v>12.92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161</v>
      </c>
      <c r="AU427" s="253" t="s">
        <v>159</v>
      </c>
      <c r="AV427" s="14" t="s">
        <v>158</v>
      </c>
      <c r="AW427" s="14" t="s">
        <v>34</v>
      </c>
      <c r="AX427" s="14" t="s">
        <v>86</v>
      </c>
      <c r="AY427" s="253" t="s">
        <v>153</v>
      </c>
    </row>
    <row r="428" s="2" customFormat="1" ht="24.15" customHeight="1">
      <c r="A428" s="38"/>
      <c r="B428" s="39"/>
      <c r="C428" s="217" t="s">
        <v>669</v>
      </c>
      <c r="D428" s="217" t="s">
        <v>155</v>
      </c>
      <c r="E428" s="218" t="s">
        <v>670</v>
      </c>
      <c r="F428" s="219" t="s">
        <v>671</v>
      </c>
      <c r="G428" s="220" t="s">
        <v>90</v>
      </c>
      <c r="H428" s="221">
        <v>4.3200000000000003</v>
      </c>
      <c r="I428" s="222"/>
      <c r="J428" s="223">
        <f>ROUND(I428*H428,2)</f>
        <v>0</v>
      </c>
      <c r="K428" s="224"/>
      <c r="L428" s="44"/>
      <c r="M428" s="225" t="s">
        <v>1</v>
      </c>
      <c r="N428" s="226" t="s">
        <v>44</v>
      </c>
      <c r="O428" s="91"/>
      <c r="P428" s="227">
        <f>O428*H428</f>
        <v>0</v>
      </c>
      <c r="Q428" s="227">
        <v>0.0063499999999999997</v>
      </c>
      <c r="R428" s="227">
        <f>Q428*H428</f>
        <v>0.027432000000000002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231</v>
      </c>
      <c r="AT428" s="229" t="s">
        <v>155</v>
      </c>
      <c r="AU428" s="229" t="s">
        <v>159</v>
      </c>
      <c r="AY428" s="17" t="s">
        <v>153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159</v>
      </c>
      <c r="BK428" s="230">
        <f>ROUND(I428*H428,2)</f>
        <v>0</v>
      </c>
      <c r="BL428" s="17" t="s">
        <v>231</v>
      </c>
      <c r="BM428" s="229" t="s">
        <v>672</v>
      </c>
    </row>
    <row r="429" s="13" customFormat="1">
      <c r="A429" s="13"/>
      <c r="B429" s="231"/>
      <c r="C429" s="232"/>
      <c r="D429" s="233" t="s">
        <v>161</v>
      </c>
      <c r="E429" s="234" t="s">
        <v>1</v>
      </c>
      <c r="F429" s="235" t="s">
        <v>656</v>
      </c>
      <c r="G429" s="232"/>
      <c r="H429" s="236">
        <v>3.2400000000000002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161</v>
      </c>
      <c r="AU429" s="242" t="s">
        <v>159</v>
      </c>
      <c r="AV429" s="13" t="s">
        <v>159</v>
      </c>
      <c r="AW429" s="13" t="s">
        <v>34</v>
      </c>
      <c r="AX429" s="13" t="s">
        <v>78</v>
      </c>
      <c r="AY429" s="242" t="s">
        <v>153</v>
      </c>
    </row>
    <row r="430" s="13" customFormat="1">
      <c r="A430" s="13"/>
      <c r="B430" s="231"/>
      <c r="C430" s="232"/>
      <c r="D430" s="233" t="s">
        <v>161</v>
      </c>
      <c r="E430" s="234" t="s">
        <v>1</v>
      </c>
      <c r="F430" s="235" t="s">
        <v>657</v>
      </c>
      <c r="G430" s="232"/>
      <c r="H430" s="236">
        <v>1.0800000000000001</v>
      </c>
      <c r="I430" s="237"/>
      <c r="J430" s="232"/>
      <c r="K430" s="232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161</v>
      </c>
      <c r="AU430" s="242" t="s">
        <v>159</v>
      </c>
      <c r="AV430" s="13" t="s">
        <v>159</v>
      </c>
      <c r="AW430" s="13" t="s">
        <v>34</v>
      </c>
      <c r="AX430" s="13" t="s">
        <v>78</v>
      </c>
      <c r="AY430" s="242" t="s">
        <v>153</v>
      </c>
    </row>
    <row r="431" s="14" customFormat="1">
      <c r="A431" s="14"/>
      <c r="B431" s="243"/>
      <c r="C431" s="244"/>
      <c r="D431" s="233" t="s">
        <v>161</v>
      </c>
      <c r="E431" s="245" t="s">
        <v>1</v>
      </c>
      <c r="F431" s="246" t="s">
        <v>164</v>
      </c>
      <c r="G431" s="244"/>
      <c r="H431" s="247">
        <v>4.3200000000000003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161</v>
      </c>
      <c r="AU431" s="253" t="s">
        <v>159</v>
      </c>
      <c r="AV431" s="14" t="s">
        <v>158</v>
      </c>
      <c r="AW431" s="14" t="s">
        <v>34</v>
      </c>
      <c r="AX431" s="14" t="s">
        <v>86</v>
      </c>
      <c r="AY431" s="253" t="s">
        <v>153</v>
      </c>
    </row>
    <row r="432" s="2" customFormat="1" ht="37.8" customHeight="1">
      <c r="A432" s="38"/>
      <c r="B432" s="39"/>
      <c r="C432" s="264" t="s">
        <v>673</v>
      </c>
      <c r="D432" s="264" t="s">
        <v>330</v>
      </c>
      <c r="E432" s="265" t="s">
        <v>674</v>
      </c>
      <c r="F432" s="266" t="s">
        <v>675</v>
      </c>
      <c r="G432" s="267" t="s">
        <v>90</v>
      </c>
      <c r="H432" s="268">
        <v>4.7519999999999998</v>
      </c>
      <c r="I432" s="269"/>
      <c r="J432" s="270">
        <f>ROUND(I432*H432,2)</f>
        <v>0</v>
      </c>
      <c r="K432" s="271"/>
      <c r="L432" s="272"/>
      <c r="M432" s="273" t="s">
        <v>1</v>
      </c>
      <c r="N432" s="274" t="s">
        <v>44</v>
      </c>
      <c r="O432" s="91"/>
      <c r="P432" s="227">
        <f>O432*H432</f>
        <v>0</v>
      </c>
      <c r="Q432" s="227">
        <v>0.019199999999999998</v>
      </c>
      <c r="R432" s="227">
        <f>Q432*H432</f>
        <v>0.091238399999999983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329</v>
      </c>
      <c r="AT432" s="229" t="s">
        <v>330</v>
      </c>
      <c r="AU432" s="229" t="s">
        <v>159</v>
      </c>
      <c r="AY432" s="17" t="s">
        <v>153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159</v>
      </c>
      <c r="BK432" s="230">
        <f>ROUND(I432*H432,2)</f>
        <v>0</v>
      </c>
      <c r="BL432" s="17" t="s">
        <v>231</v>
      </c>
      <c r="BM432" s="229" t="s">
        <v>676</v>
      </c>
    </row>
    <row r="433" s="13" customFormat="1">
      <c r="A433" s="13"/>
      <c r="B433" s="231"/>
      <c r="C433" s="232"/>
      <c r="D433" s="233" t="s">
        <v>161</v>
      </c>
      <c r="E433" s="234" t="s">
        <v>1</v>
      </c>
      <c r="F433" s="235" t="s">
        <v>677</v>
      </c>
      <c r="G433" s="232"/>
      <c r="H433" s="236">
        <v>4.3200000000000003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161</v>
      </c>
      <c r="AU433" s="242" t="s">
        <v>159</v>
      </c>
      <c r="AV433" s="13" t="s">
        <v>159</v>
      </c>
      <c r="AW433" s="13" t="s">
        <v>34</v>
      </c>
      <c r="AX433" s="13" t="s">
        <v>86</v>
      </c>
      <c r="AY433" s="242" t="s">
        <v>153</v>
      </c>
    </row>
    <row r="434" s="13" customFormat="1">
      <c r="A434" s="13"/>
      <c r="B434" s="231"/>
      <c r="C434" s="232"/>
      <c r="D434" s="233" t="s">
        <v>161</v>
      </c>
      <c r="E434" s="232"/>
      <c r="F434" s="235" t="s">
        <v>678</v>
      </c>
      <c r="G434" s="232"/>
      <c r="H434" s="236">
        <v>4.7519999999999998</v>
      </c>
      <c r="I434" s="237"/>
      <c r="J434" s="232"/>
      <c r="K434" s="232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161</v>
      </c>
      <c r="AU434" s="242" t="s">
        <v>159</v>
      </c>
      <c r="AV434" s="13" t="s">
        <v>159</v>
      </c>
      <c r="AW434" s="13" t="s">
        <v>4</v>
      </c>
      <c r="AX434" s="13" t="s">
        <v>86</v>
      </c>
      <c r="AY434" s="242" t="s">
        <v>153</v>
      </c>
    </row>
    <row r="435" s="2" customFormat="1" ht="16.5" customHeight="1">
      <c r="A435" s="38"/>
      <c r="B435" s="39"/>
      <c r="C435" s="217" t="s">
        <v>679</v>
      </c>
      <c r="D435" s="217" t="s">
        <v>155</v>
      </c>
      <c r="E435" s="218" t="s">
        <v>680</v>
      </c>
      <c r="F435" s="219" t="s">
        <v>681</v>
      </c>
      <c r="G435" s="220" t="s">
        <v>234</v>
      </c>
      <c r="H435" s="221">
        <v>11.4</v>
      </c>
      <c r="I435" s="222"/>
      <c r="J435" s="223">
        <f>ROUND(I435*H435,2)</f>
        <v>0</v>
      </c>
      <c r="K435" s="224"/>
      <c r="L435" s="44"/>
      <c r="M435" s="225" t="s">
        <v>1</v>
      </c>
      <c r="N435" s="226" t="s">
        <v>44</v>
      </c>
      <c r="O435" s="91"/>
      <c r="P435" s="227">
        <f>O435*H435</f>
        <v>0</v>
      </c>
      <c r="Q435" s="227">
        <v>3.0000000000000001E-05</v>
      </c>
      <c r="R435" s="227">
        <f>Q435*H435</f>
        <v>0.00034200000000000002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231</v>
      </c>
      <c r="AT435" s="229" t="s">
        <v>155</v>
      </c>
      <c r="AU435" s="229" t="s">
        <v>159</v>
      </c>
      <c r="AY435" s="17" t="s">
        <v>153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159</v>
      </c>
      <c r="BK435" s="230">
        <f>ROUND(I435*H435,2)</f>
        <v>0</v>
      </c>
      <c r="BL435" s="17" t="s">
        <v>231</v>
      </c>
      <c r="BM435" s="229" t="s">
        <v>682</v>
      </c>
    </row>
    <row r="436" s="13" customFormat="1">
      <c r="A436" s="13"/>
      <c r="B436" s="231"/>
      <c r="C436" s="232"/>
      <c r="D436" s="233" t="s">
        <v>161</v>
      </c>
      <c r="E436" s="234" t="s">
        <v>1</v>
      </c>
      <c r="F436" s="235" t="s">
        <v>241</v>
      </c>
      <c r="G436" s="232"/>
      <c r="H436" s="236">
        <v>7.2000000000000002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161</v>
      </c>
      <c r="AU436" s="242" t="s">
        <v>159</v>
      </c>
      <c r="AV436" s="13" t="s">
        <v>159</v>
      </c>
      <c r="AW436" s="13" t="s">
        <v>34</v>
      </c>
      <c r="AX436" s="13" t="s">
        <v>78</v>
      </c>
      <c r="AY436" s="242" t="s">
        <v>153</v>
      </c>
    </row>
    <row r="437" s="13" customFormat="1">
      <c r="A437" s="13"/>
      <c r="B437" s="231"/>
      <c r="C437" s="232"/>
      <c r="D437" s="233" t="s">
        <v>161</v>
      </c>
      <c r="E437" s="234" t="s">
        <v>1</v>
      </c>
      <c r="F437" s="235" t="s">
        <v>683</v>
      </c>
      <c r="G437" s="232"/>
      <c r="H437" s="236">
        <v>4.2000000000000002</v>
      </c>
      <c r="I437" s="237"/>
      <c r="J437" s="232"/>
      <c r="K437" s="232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161</v>
      </c>
      <c r="AU437" s="242" t="s">
        <v>159</v>
      </c>
      <c r="AV437" s="13" t="s">
        <v>159</v>
      </c>
      <c r="AW437" s="13" t="s">
        <v>34</v>
      </c>
      <c r="AX437" s="13" t="s">
        <v>78</v>
      </c>
      <c r="AY437" s="242" t="s">
        <v>153</v>
      </c>
    </row>
    <row r="438" s="14" customFormat="1">
      <c r="A438" s="14"/>
      <c r="B438" s="243"/>
      <c r="C438" s="244"/>
      <c r="D438" s="233" t="s">
        <v>161</v>
      </c>
      <c r="E438" s="245" t="s">
        <v>1</v>
      </c>
      <c r="F438" s="246" t="s">
        <v>164</v>
      </c>
      <c r="G438" s="244"/>
      <c r="H438" s="247">
        <v>11.4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161</v>
      </c>
      <c r="AU438" s="253" t="s">
        <v>159</v>
      </c>
      <c r="AV438" s="14" t="s">
        <v>158</v>
      </c>
      <c r="AW438" s="14" t="s">
        <v>34</v>
      </c>
      <c r="AX438" s="14" t="s">
        <v>86</v>
      </c>
      <c r="AY438" s="253" t="s">
        <v>153</v>
      </c>
    </row>
    <row r="439" s="2" customFormat="1" ht="24.15" customHeight="1">
      <c r="A439" s="38"/>
      <c r="B439" s="39"/>
      <c r="C439" s="217" t="s">
        <v>684</v>
      </c>
      <c r="D439" s="217" t="s">
        <v>155</v>
      </c>
      <c r="E439" s="218" t="s">
        <v>685</v>
      </c>
      <c r="F439" s="219" t="s">
        <v>686</v>
      </c>
      <c r="G439" s="220" t="s">
        <v>287</v>
      </c>
      <c r="H439" s="221">
        <v>0.12</v>
      </c>
      <c r="I439" s="222"/>
      <c r="J439" s="223">
        <f>ROUND(I439*H439,2)</f>
        <v>0</v>
      </c>
      <c r="K439" s="224"/>
      <c r="L439" s="44"/>
      <c r="M439" s="225" t="s">
        <v>1</v>
      </c>
      <c r="N439" s="226" t="s">
        <v>44</v>
      </c>
      <c r="O439" s="91"/>
      <c r="P439" s="227">
        <f>O439*H439</f>
        <v>0</v>
      </c>
      <c r="Q439" s="227">
        <v>0</v>
      </c>
      <c r="R439" s="227">
        <f>Q439*H439</f>
        <v>0</v>
      </c>
      <c r="S439" s="227">
        <v>0</v>
      </c>
      <c r="T439" s="22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231</v>
      </c>
      <c r="AT439" s="229" t="s">
        <v>155</v>
      </c>
      <c r="AU439" s="229" t="s">
        <v>159</v>
      </c>
      <c r="AY439" s="17" t="s">
        <v>153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159</v>
      </c>
      <c r="BK439" s="230">
        <f>ROUND(I439*H439,2)</f>
        <v>0</v>
      </c>
      <c r="BL439" s="17" t="s">
        <v>231</v>
      </c>
      <c r="BM439" s="229" t="s">
        <v>687</v>
      </c>
    </row>
    <row r="440" s="2" customFormat="1" ht="24.15" customHeight="1">
      <c r="A440" s="38"/>
      <c r="B440" s="39"/>
      <c r="C440" s="217" t="s">
        <v>688</v>
      </c>
      <c r="D440" s="217" t="s">
        <v>155</v>
      </c>
      <c r="E440" s="218" t="s">
        <v>689</v>
      </c>
      <c r="F440" s="219" t="s">
        <v>690</v>
      </c>
      <c r="G440" s="220" t="s">
        <v>287</v>
      </c>
      <c r="H440" s="221">
        <v>0.12</v>
      </c>
      <c r="I440" s="222"/>
      <c r="J440" s="223">
        <f>ROUND(I440*H440,2)</f>
        <v>0</v>
      </c>
      <c r="K440" s="224"/>
      <c r="L440" s="44"/>
      <c r="M440" s="225" t="s">
        <v>1</v>
      </c>
      <c r="N440" s="226" t="s">
        <v>44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231</v>
      </c>
      <c r="AT440" s="229" t="s">
        <v>155</v>
      </c>
      <c r="AU440" s="229" t="s">
        <v>159</v>
      </c>
      <c r="AY440" s="17" t="s">
        <v>153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159</v>
      </c>
      <c r="BK440" s="230">
        <f>ROUND(I440*H440,2)</f>
        <v>0</v>
      </c>
      <c r="BL440" s="17" t="s">
        <v>231</v>
      </c>
      <c r="BM440" s="229" t="s">
        <v>691</v>
      </c>
    </row>
    <row r="441" s="12" customFormat="1" ht="22.8" customHeight="1">
      <c r="A441" s="12"/>
      <c r="B441" s="202"/>
      <c r="C441" s="203"/>
      <c r="D441" s="204" t="s">
        <v>77</v>
      </c>
      <c r="E441" s="215" t="s">
        <v>692</v>
      </c>
      <c r="F441" s="215" t="s">
        <v>693</v>
      </c>
      <c r="G441" s="203"/>
      <c r="H441" s="203"/>
      <c r="I441" s="206"/>
      <c r="J441" s="216">
        <f>BK441</f>
        <v>0</v>
      </c>
      <c r="K441" s="203"/>
      <c r="L441" s="207"/>
      <c r="M441" s="208"/>
      <c r="N441" s="209"/>
      <c r="O441" s="209"/>
      <c r="P441" s="210">
        <f>SUM(P442:P444)</f>
        <v>0</v>
      </c>
      <c r="Q441" s="209"/>
      <c r="R441" s="210">
        <f>SUM(R442:R444)</f>
        <v>0</v>
      </c>
      <c r="S441" s="209"/>
      <c r="T441" s="211">
        <f>SUM(T442:T444)</f>
        <v>0.91199999999999992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2" t="s">
        <v>159</v>
      </c>
      <c r="AT441" s="213" t="s">
        <v>77</v>
      </c>
      <c r="AU441" s="213" t="s">
        <v>86</v>
      </c>
      <c r="AY441" s="212" t="s">
        <v>153</v>
      </c>
      <c r="BK441" s="214">
        <f>SUM(BK442:BK444)</f>
        <v>0</v>
      </c>
    </row>
    <row r="442" s="2" customFormat="1" ht="24.15" customHeight="1">
      <c r="A442" s="38"/>
      <c r="B442" s="39"/>
      <c r="C442" s="217" t="s">
        <v>694</v>
      </c>
      <c r="D442" s="217" t="s">
        <v>155</v>
      </c>
      <c r="E442" s="218" t="s">
        <v>695</v>
      </c>
      <c r="F442" s="219" t="s">
        <v>696</v>
      </c>
      <c r="G442" s="220" t="s">
        <v>90</v>
      </c>
      <c r="H442" s="221">
        <v>36.479999999999997</v>
      </c>
      <c r="I442" s="222"/>
      <c r="J442" s="223">
        <f>ROUND(I442*H442,2)</f>
        <v>0</v>
      </c>
      <c r="K442" s="224"/>
      <c r="L442" s="44"/>
      <c r="M442" s="225" t="s">
        <v>1</v>
      </c>
      <c r="N442" s="226" t="s">
        <v>44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0.025000000000000001</v>
      </c>
      <c r="T442" s="228">
        <f>S442*H442</f>
        <v>0.91199999999999992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231</v>
      </c>
      <c r="AT442" s="229" t="s">
        <v>155</v>
      </c>
      <c r="AU442" s="229" t="s">
        <v>159</v>
      </c>
      <c r="AY442" s="17" t="s">
        <v>153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159</v>
      </c>
      <c r="BK442" s="230">
        <f>ROUND(I442*H442,2)</f>
        <v>0</v>
      </c>
      <c r="BL442" s="17" t="s">
        <v>231</v>
      </c>
      <c r="BM442" s="229" t="s">
        <v>697</v>
      </c>
    </row>
    <row r="443" s="13" customFormat="1">
      <c r="A443" s="13"/>
      <c r="B443" s="231"/>
      <c r="C443" s="232"/>
      <c r="D443" s="233" t="s">
        <v>161</v>
      </c>
      <c r="E443" s="234" t="s">
        <v>1</v>
      </c>
      <c r="F443" s="235" t="s">
        <v>88</v>
      </c>
      <c r="G443" s="232"/>
      <c r="H443" s="236">
        <v>36.479999999999997</v>
      </c>
      <c r="I443" s="237"/>
      <c r="J443" s="232"/>
      <c r="K443" s="232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161</v>
      </c>
      <c r="AU443" s="242" t="s">
        <v>159</v>
      </c>
      <c r="AV443" s="13" t="s">
        <v>159</v>
      </c>
      <c r="AW443" s="13" t="s">
        <v>34</v>
      </c>
      <c r="AX443" s="13" t="s">
        <v>78</v>
      </c>
      <c r="AY443" s="242" t="s">
        <v>153</v>
      </c>
    </row>
    <row r="444" s="14" customFormat="1">
      <c r="A444" s="14"/>
      <c r="B444" s="243"/>
      <c r="C444" s="244"/>
      <c r="D444" s="233" t="s">
        <v>161</v>
      </c>
      <c r="E444" s="245" t="s">
        <v>1</v>
      </c>
      <c r="F444" s="246" t="s">
        <v>164</v>
      </c>
      <c r="G444" s="244"/>
      <c r="H444" s="247">
        <v>36.479999999999997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161</v>
      </c>
      <c r="AU444" s="253" t="s">
        <v>159</v>
      </c>
      <c r="AV444" s="14" t="s">
        <v>158</v>
      </c>
      <c r="AW444" s="14" t="s">
        <v>34</v>
      </c>
      <c r="AX444" s="14" t="s">
        <v>86</v>
      </c>
      <c r="AY444" s="253" t="s">
        <v>153</v>
      </c>
    </row>
    <row r="445" s="12" customFormat="1" ht="22.8" customHeight="1">
      <c r="A445" s="12"/>
      <c r="B445" s="202"/>
      <c r="C445" s="203"/>
      <c r="D445" s="204" t="s">
        <v>77</v>
      </c>
      <c r="E445" s="215" t="s">
        <v>698</v>
      </c>
      <c r="F445" s="215" t="s">
        <v>699</v>
      </c>
      <c r="G445" s="203"/>
      <c r="H445" s="203"/>
      <c r="I445" s="206"/>
      <c r="J445" s="216">
        <f>BK445</f>
        <v>0</v>
      </c>
      <c r="K445" s="203"/>
      <c r="L445" s="207"/>
      <c r="M445" s="208"/>
      <c r="N445" s="209"/>
      <c r="O445" s="209"/>
      <c r="P445" s="210">
        <f>SUM(P446:P484)</f>
        <v>0</v>
      </c>
      <c r="Q445" s="209"/>
      <c r="R445" s="210">
        <f>SUM(R446:R484)</f>
        <v>0.26158000000000003</v>
      </c>
      <c r="S445" s="209"/>
      <c r="T445" s="211">
        <f>SUM(T446:T484)</f>
        <v>0.03474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2" t="s">
        <v>159</v>
      </c>
      <c r="AT445" s="213" t="s">
        <v>77</v>
      </c>
      <c r="AU445" s="213" t="s">
        <v>86</v>
      </c>
      <c r="AY445" s="212" t="s">
        <v>153</v>
      </c>
      <c r="BK445" s="214">
        <f>SUM(BK446:BK484)</f>
        <v>0</v>
      </c>
    </row>
    <row r="446" s="2" customFormat="1" ht="21.75" customHeight="1">
      <c r="A446" s="38"/>
      <c r="B446" s="39"/>
      <c r="C446" s="217" t="s">
        <v>700</v>
      </c>
      <c r="D446" s="217" t="s">
        <v>155</v>
      </c>
      <c r="E446" s="218" t="s">
        <v>701</v>
      </c>
      <c r="F446" s="219" t="s">
        <v>702</v>
      </c>
      <c r="G446" s="220" t="s">
        <v>90</v>
      </c>
      <c r="H446" s="221">
        <v>61.119999999999997</v>
      </c>
      <c r="I446" s="222"/>
      <c r="J446" s="223">
        <f>ROUND(I446*H446,2)</f>
        <v>0</v>
      </c>
      <c r="K446" s="224"/>
      <c r="L446" s="44"/>
      <c r="M446" s="225" t="s">
        <v>1</v>
      </c>
      <c r="N446" s="226" t="s">
        <v>44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231</v>
      </c>
      <c r="AT446" s="229" t="s">
        <v>155</v>
      </c>
      <c r="AU446" s="229" t="s">
        <v>159</v>
      </c>
      <c r="AY446" s="17" t="s">
        <v>153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159</v>
      </c>
      <c r="BK446" s="230">
        <f>ROUND(I446*H446,2)</f>
        <v>0</v>
      </c>
      <c r="BL446" s="17" t="s">
        <v>231</v>
      </c>
      <c r="BM446" s="229" t="s">
        <v>703</v>
      </c>
    </row>
    <row r="447" s="13" customFormat="1">
      <c r="A447" s="13"/>
      <c r="B447" s="231"/>
      <c r="C447" s="232"/>
      <c r="D447" s="233" t="s">
        <v>161</v>
      </c>
      <c r="E447" s="234" t="s">
        <v>1</v>
      </c>
      <c r="F447" s="235" t="s">
        <v>97</v>
      </c>
      <c r="G447" s="232"/>
      <c r="H447" s="236">
        <v>61.119999999999997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161</v>
      </c>
      <c r="AU447" s="242" t="s">
        <v>159</v>
      </c>
      <c r="AV447" s="13" t="s">
        <v>159</v>
      </c>
      <c r="AW447" s="13" t="s">
        <v>34</v>
      </c>
      <c r="AX447" s="13" t="s">
        <v>86</v>
      </c>
      <c r="AY447" s="242" t="s">
        <v>153</v>
      </c>
    </row>
    <row r="448" s="2" customFormat="1" ht="16.5" customHeight="1">
      <c r="A448" s="38"/>
      <c r="B448" s="39"/>
      <c r="C448" s="217" t="s">
        <v>704</v>
      </c>
      <c r="D448" s="217" t="s">
        <v>155</v>
      </c>
      <c r="E448" s="218" t="s">
        <v>705</v>
      </c>
      <c r="F448" s="219" t="s">
        <v>706</v>
      </c>
      <c r="G448" s="220" t="s">
        <v>90</v>
      </c>
      <c r="H448" s="221">
        <v>61.119999999999997</v>
      </c>
      <c r="I448" s="222"/>
      <c r="J448" s="223">
        <f>ROUND(I448*H448,2)</f>
        <v>0</v>
      </c>
      <c r="K448" s="224"/>
      <c r="L448" s="44"/>
      <c r="M448" s="225" t="s">
        <v>1</v>
      </c>
      <c r="N448" s="226" t="s">
        <v>44</v>
      </c>
      <c r="O448" s="91"/>
      <c r="P448" s="227">
        <f>O448*H448</f>
        <v>0</v>
      </c>
      <c r="Q448" s="227">
        <v>0</v>
      </c>
      <c r="R448" s="227">
        <f>Q448*H448</f>
        <v>0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231</v>
      </c>
      <c r="AT448" s="229" t="s">
        <v>155</v>
      </c>
      <c r="AU448" s="229" t="s">
        <v>159</v>
      </c>
      <c r="AY448" s="17" t="s">
        <v>153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159</v>
      </c>
      <c r="BK448" s="230">
        <f>ROUND(I448*H448,2)</f>
        <v>0</v>
      </c>
      <c r="BL448" s="17" t="s">
        <v>231</v>
      </c>
      <c r="BM448" s="229" t="s">
        <v>707</v>
      </c>
    </row>
    <row r="449" s="13" customFormat="1">
      <c r="A449" s="13"/>
      <c r="B449" s="231"/>
      <c r="C449" s="232"/>
      <c r="D449" s="233" t="s">
        <v>161</v>
      </c>
      <c r="E449" s="234" t="s">
        <v>1</v>
      </c>
      <c r="F449" s="235" t="s">
        <v>97</v>
      </c>
      <c r="G449" s="232"/>
      <c r="H449" s="236">
        <v>61.119999999999997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161</v>
      </c>
      <c r="AU449" s="242" t="s">
        <v>159</v>
      </c>
      <c r="AV449" s="13" t="s">
        <v>159</v>
      </c>
      <c r="AW449" s="13" t="s">
        <v>34</v>
      </c>
      <c r="AX449" s="13" t="s">
        <v>86</v>
      </c>
      <c r="AY449" s="242" t="s">
        <v>153</v>
      </c>
    </row>
    <row r="450" s="2" customFormat="1" ht="24.15" customHeight="1">
      <c r="A450" s="38"/>
      <c r="B450" s="39"/>
      <c r="C450" s="217" t="s">
        <v>708</v>
      </c>
      <c r="D450" s="217" t="s">
        <v>155</v>
      </c>
      <c r="E450" s="218" t="s">
        <v>709</v>
      </c>
      <c r="F450" s="219" t="s">
        <v>710</v>
      </c>
      <c r="G450" s="220" t="s">
        <v>90</v>
      </c>
      <c r="H450" s="221">
        <v>56.799999999999997</v>
      </c>
      <c r="I450" s="222"/>
      <c r="J450" s="223">
        <f>ROUND(I450*H450,2)</f>
        <v>0</v>
      </c>
      <c r="K450" s="224"/>
      <c r="L450" s="44"/>
      <c r="M450" s="225" t="s">
        <v>1</v>
      </c>
      <c r="N450" s="226" t="s">
        <v>44</v>
      </c>
      <c r="O450" s="91"/>
      <c r="P450" s="227">
        <f>O450*H450</f>
        <v>0</v>
      </c>
      <c r="Q450" s="227">
        <v>3.0000000000000001E-05</v>
      </c>
      <c r="R450" s="227">
        <f>Q450*H450</f>
        <v>0.001704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231</v>
      </c>
      <c r="AT450" s="229" t="s">
        <v>155</v>
      </c>
      <c r="AU450" s="229" t="s">
        <v>159</v>
      </c>
      <c r="AY450" s="17" t="s">
        <v>153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159</v>
      </c>
      <c r="BK450" s="230">
        <f>ROUND(I450*H450,2)</f>
        <v>0</v>
      </c>
      <c r="BL450" s="17" t="s">
        <v>231</v>
      </c>
      <c r="BM450" s="229" t="s">
        <v>711</v>
      </c>
    </row>
    <row r="451" s="13" customFormat="1">
      <c r="A451" s="13"/>
      <c r="B451" s="231"/>
      <c r="C451" s="232"/>
      <c r="D451" s="233" t="s">
        <v>161</v>
      </c>
      <c r="E451" s="234" t="s">
        <v>1</v>
      </c>
      <c r="F451" s="235" t="s">
        <v>97</v>
      </c>
      <c r="G451" s="232"/>
      <c r="H451" s="236">
        <v>61.119999999999997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161</v>
      </c>
      <c r="AU451" s="242" t="s">
        <v>159</v>
      </c>
      <c r="AV451" s="13" t="s">
        <v>159</v>
      </c>
      <c r="AW451" s="13" t="s">
        <v>34</v>
      </c>
      <c r="AX451" s="13" t="s">
        <v>78</v>
      </c>
      <c r="AY451" s="242" t="s">
        <v>153</v>
      </c>
    </row>
    <row r="452" s="13" customFormat="1">
      <c r="A452" s="13"/>
      <c r="B452" s="231"/>
      <c r="C452" s="232"/>
      <c r="D452" s="233" t="s">
        <v>161</v>
      </c>
      <c r="E452" s="234" t="s">
        <v>1</v>
      </c>
      <c r="F452" s="235" t="s">
        <v>712</v>
      </c>
      <c r="G452" s="232"/>
      <c r="H452" s="236">
        <v>-3.2400000000000002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161</v>
      </c>
      <c r="AU452" s="242" t="s">
        <v>159</v>
      </c>
      <c r="AV452" s="13" t="s">
        <v>159</v>
      </c>
      <c r="AW452" s="13" t="s">
        <v>34</v>
      </c>
      <c r="AX452" s="13" t="s">
        <v>78</v>
      </c>
      <c r="AY452" s="242" t="s">
        <v>153</v>
      </c>
    </row>
    <row r="453" s="13" customFormat="1">
      <c r="A453" s="13"/>
      <c r="B453" s="231"/>
      <c r="C453" s="232"/>
      <c r="D453" s="233" t="s">
        <v>161</v>
      </c>
      <c r="E453" s="234" t="s">
        <v>1</v>
      </c>
      <c r="F453" s="235" t="s">
        <v>713</v>
      </c>
      <c r="G453" s="232"/>
      <c r="H453" s="236">
        <v>-1.0800000000000001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161</v>
      </c>
      <c r="AU453" s="242" t="s">
        <v>159</v>
      </c>
      <c r="AV453" s="13" t="s">
        <v>159</v>
      </c>
      <c r="AW453" s="13" t="s">
        <v>34</v>
      </c>
      <c r="AX453" s="13" t="s">
        <v>78</v>
      </c>
      <c r="AY453" s="242" t="s">
        <v>153</v>
      </c>
    </row>
    <row r="454" s="14" customFormat="1">
      <c r="A454" s="14"/>
      <c r="B454" s="243"/>
      <c r="C454" s="244"/>
      <c r="D454" s="233" t="s">
        <v>161</v>
      </c>
      <c r="E454" s="245" t="s">
        <v>1</v>
      </c>
      <c r="F454" s="246" t="s">
        <v>164</v>
      </c>
      <c r="G454" s="244"/>
      <c r="H454" s="247">
        <v>56.799999999999997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161</v>
      </c>
      <c r="AU454" s="253" t="s">
        <v>159</v>
      </c>
      <c r="AV454" s="14" t="s">
        <v>158</v>
      </c>
      <c r="AW454" s="14" t="s">
        <v>34</v>
      </c>
      <c r="AX454" s="14" t="s">
        <v>86</v>
      </c>
      <c r="AY454" s="253" t="s">
        <v>153</v>
      </c>
    </row>
    <row r="455" s="2" customFormat="1" ht="24.15" customHeight="1">
      <c r="A455" s="38"/>
      <c r="B455" s="39"/>
      <c r="C455" s="217" t="s">
        <v>714</v>
      </c>
      <c r="D455" s="217" t="s">
        <v>155</v>
      </c>
      <c r="E455" s="218" t="s">
        <v>715</v>
      </c>
      <c r="F455" s="219" t="s">
        <v>716</v>
      </c>
      <c r="G455" s="220" t="s">
        <v>90</v>
      </c>
      <c r="H455" s="221">
        <v>11.58</v>
      </c>
      <c r="I455" s="222"/>
      <c r="J455" s="223">
        <f>ROUND(I455*H455,2)</f>
        <v>0</v>
      </c>
      <c r="K455" s="224"/>
      <c r="L455" s="44"/>
      <c r="M455" s="225" t="s">
        <v>1</v>
      </c>
      <c r="N455" s="226" t="s">
        <v>44</v>
      </c>
      <c r="O455" s="91"/>
      <c r="P455" s="227">
        <f>O455*H455</f>
        <v>0</v>
      </c>
      <c r="Q455" s="227">
        <v>0</v>
      </c>
      <c r="R455" s="227">
        <f>Q455*H455</f>
        <v>0</v>
      </c>
      <c r="S455" s="227">
        <v>0.0030000000000000001</v>
      </c>
      <c r="T455" s="228">
        <f>S455*H455</f>
        <v>0.03474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231</v>
      </c>
      <c r="AT455" s="229" t="s">
        <v>155</v>
      </c>
      <c r="AU455" s="229" t="s">
        <v>159</v>
      </c>
      <c r="AY455" s="17" t="s">
        <v>153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159</v>
      </c>
      <c r="BK455" s="230">
        <f>ROUND(I455*H455,2)</f>
        <v>0</v>
      </c>
      <c r="BL455" s="17" t="s">
        <v>231</v>
      </c>
      <c r="BM455" s="229" t="s">
        <v>717</v>
      </c>
    </row>
    <row r="456" s="13" customFormat="1">
      <c r="A456" s="13"/>
      <c r="B456" s="231"/>
      <c r="C456" s="232"/>
      <c r="D456" s="233" t="s">
        <v>161</v>
      </c>
      <c r="E456" s="234" t="s">
        <v>1</v>
      </c>
      <c r="F456" s="235" t="s">
        <v>718</v>
      </c>
      <c r="G456" s="232"/>
      <c r="H456" s="236">
        <v>10.5</v>
      </c>
      <c r="I456" s="237"/>
      <c r="J456" s="232"/>
      <c r="K456" s="232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161</v>
      </c>
      <c r="AU456" s="242" t="s">
        <v>159</v>
      </c>
      <c r="AV456" s="13" t="s">
        <v>159</v>
      </c>
      <c r="AW456" s="13" t="s">
        <v>34</v>
      </c>
      <c r="AX456" s="13" t="s">
        <v>78</v>
      </c>
      <c r="AY456" s="242" t="s">
        <v>153</v>
      </c>
    </row>
    <row r="457" s="13" customFormat="1">
      <c r="A457" s="13"/>
      <c r="B457" s="231"/>
      <c r="C457" s="232"/>
      <c r="D457" s="233" t="s">
        <v>161</v>
      </c>
      <c r="E457" s="234" t="s">
        <v>1</v>
      </c>
      <c r="F457" s="235" t="s">
        <v>719</v>
      </c>
      <c r="G457" s="232"/>
      <c r="H457" s="236">
        <v>1.0800000000000001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161</v>
      </c>
      <c r="AU457" s="242" t="s">
        <v>159</v>
      </c>
      <c r="AV457" s="13" t="s">
        <v>159</v>
      </c>
      <c r="AW457" s="13" t="s">
        <v>34</v>
      </c>
      <c r="AX457" s="13" t="s">
        <v>78</v>
      </c>
      <c r="AY457" s="242" t="s">
        <v>153</v>
      </c>
    </row>
    <row r="458" s="14" customFormat="1">
      <c r="A458" s="14"/>
      <c r="B458" s="243"/>
      <c r="C458" s="244"/>
      <c r="D458" s="233" t="s">
        <v>161</v>
      </c>
      <c r="E458" s="245" t="s">
        <v>1</v>
      </c>
      <c r="F458" s="246" t="s">
        <v>164</v>
      </c>
      <c r="G458" s="244"/>
      <c r="H458" s="247">
        <v>11.58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161</v>
      </c>
      <c r="AU458" s="253" t="s">
        <v>159</v>
      </c>
      <c r="AV458" s="14" t="s">
        <v>158</v>
      </c>
      <c r="AW458" s="14" t="s">
        <v>34</v>
      </c>
      <c r="AX458" s="14" t="s">
        <v>86</v>
      </c>
      <c r="AY458" s="253" t="s">
        <v>153</v>
      </c>
    </row>
    <row r="459" s="2" customFormat="1" ht="21.75" customHeight="1">
      <c r="A459" s="38"/>
      <c r="B459" s="39"/>
      <c r="C459" s="217" t="s">
        <v>720</v>
      </c>
      <c r="D459" s="217" t="s">
        <v>155</v>
      </c>
      <c r="E459" s="218" t="s">
        <v>721</v>
      </c>
      <c r="F459" s="219" t="s">
        <v>722</v>
      </c>
      <c r="G459" s="220" t="s">
        <v>90</v>
      </c>
      <c r="H459" s="221">
        <v>56.799999999999997</v>
      </c>
      <c r="I459" s="222"/>
      <c r="J459" s="223">
        <f>ROUND(I459*H459,2)</f>
        <v>0</v>
      </c>
      <c r="K459" s="224"/>
      <c r="L459" s="44"/>
      <c r="M459" s="225" t="s">
        <v>1</v>
      </c>
      <c r="N459" s="226" t="s">
        <v>44</v>
      </c>
      <c r="O459" s="91"/>
      <c r="P459" s="227">
        <f>O459*H459</f>
        <v>0</v>
      </c>
      <c r="Q459" s="227">
        <v>0.00029999999999999997</v>
      </c>
      <c r="R459" s="227">
        <f>Q459*H459</f>
        <v>0.017039999999999996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231</v>
      </c>
      <c r="AT459" s="229" t="s">
        <v>155</v>
      </c>
      <c r="AU459" s="229" t="s">
        <v>159</v>
      </c>
      <c r="AY459" s="17" t="s">
        <v>153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159</v>
      </c>
      <c r="BK459" s="230">
        <f>ROUND(I459*H459,2)</f>
        <v>0</v>
      </c>
      <c r="BL459" s="17" t="s">
        <v>231</v>
      </c>
      <c r="BM459" s="229" t="s">
        <v>723</v>
      </c>
    </row>
    <row r="460" s="13" customFormat="1">
      <c r="A460" s="13"/>
      <c r="B460" s="231"/>
      <c r="C460" s="232"/>
      <c r="D460" s="233" t="s">
        <v>161</v>
      </c>
      <c r="E460" s="234" t="s">
        <v>1</v>
      </c>
      <c r="F460" s="235" t="s">
        <v>97</v>
      </c>
      <c r="G460" s="232"/>
      <c r="H460" s="236">
        <v>61.119999999999997</v>
      </c>
      <c r="I460" s="237"/>
      <c r="J460" s="232"/>
      <c r="K460" s="232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161</v>
      </c>
      <c r="AU460" s="242" t="s">
        <v>159</v>
      </c>
      <c r="AV460" s="13" t="s">
        <v>159</v>
      </c>
      <c r="AW460" s="13" t="s">
        <v>34</v>
      </c>
      <c r="AX460" s="13" t="s">
        <v>78</v>
      </c>
      <c r="AY460" s="242" t="s">
        <v>153</v>
      </c>
    </row>
    <row r="461" s="13" customFormat="1">
      <c r="A461" s="13"/>
      <c r="B461" s="231"/>
      <c r="C461" s="232"/>
      <c r="D461" s="233" t="s">
        <v>161</v>
      </c>
      <c r="E461" s="234" t="s">
        <v>1</v>
      </c>
      <c r="F461" s="235" t="s">
        <v>712</v>
      </c>
      <c r="G461" s="232"/>
      <c r="H461" s="236">
        <v>-3.2400000000000002</v>
      </c>
      <c r="I461" s="237"/>
      <c r="J461" s="232"/>
      <c r="K461" s="232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161</v>
      </c>
      <c r="AU461" s="242" t="s">
        <v>159</v>
      </c>
      <c r="AV461" s="13" t="s">
        <v>159</v>
      </c>
      <c r="AW461" s="13" t="s">
        <v>34</v>
      </c>
      <c r="AX461" s="13" t="s">
        <v>78</v>
      </c>
      <c r="AY461" s="242" t="s">
        <v>153</v>
      </c>
    </row>
    <row r="462" s="13" customFormat="1">
      <c r="A462" s="13"/>
      <c r="B462" s="231"/>
      <c r="C462" s="232"/>
      <c r="D462" s="233" t="s">
        <v>161</v>
      </c>
      <c r="E462" s="234" t="s">
        <v>1</v>
      </c>
      <c r="F462" s="235" t="s">
        <v>713</v>
      </c>
      <c r="G462" s="232"/>
      <c r="H462" s="236">
        <v>-1.0800000000000001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161</v>
      </c>
      <c r="AU462" s="242" t="s">
        <v>159</v>
      </c>
      <c r="AV462" s="13" t="s">
        <v>159</v>
      </c>
      <c r="AW462" s="13" t="s">
        <v>34</v>
      </c>
      <c r="AX462" s="13" t="s">
        <v>78</v>
      </c>
      <c r="AY462" s="242" t="s">
        <v>153</v>
      </c>
    </row>
    <row r="463" s="14" customFormat="1">
      <c r="A463" s="14"/>
      <c r="B463" s="243"/>
      <c r="C463" s="244"/>
      <c r="D463" s="233" t="s">
        <v>161</v>
      </c>
      <c r="E463" s="245" t="s">
        <v>1</v>
      </c>
      <c r="F463" s="246" t="s">
        <v>164</v>
      </c>
      <c r="G463" s="244"/>
      <c r="H463" s="247">
        <v>56.799999999999997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161</v>
      </c>
      <c r="AU463" s="253" t="s">
        <v>159</v>
      </c>
      <c r="AV463" s="14" t="s">
        <v>158</v>
      </c>
      <c r="AW463" s="14" t="s">
        <v>34</v>
      </c>
      <c r="AX463" s="14" t="s">
        <v>86</v>
      </c>
      <c r="AY463" s="253" t="s">
        <v>153</v>
      </c>
    </row>
    <row r="464" s="2" customFormat="1" ht="44.25" customHeight="1">
      <c r="A464" s="38"/>
      <c r="B464" s="39"/>
      <c r="C464" s="264" t="s">
        <v>724</v>
      </c>
      <c r="D464" s="264" t="s">
        <v>330</v>
      </c>
      <c r="E464" s="265" t="s">
        <v>725</v>
      </c>
      <c r="F464" s="266" t="s">
        <v>726</v>
      </c>
      <c r="G464" s="267" t="s">
        <v>90</v>
      </c>
      <c r="H464" s="268">
        <v>62.479999999999997</v>
      </c>
      <c r="I464" s="269"/>
      <c r="J464" s="270">
        <f>ROUND(I464*H464,2)</f>
        <v>0</v>
      </c>
      <c r="K464" s="271"/>
      <c r="L464" s="272"/>
      <c r="M464" s="273" t="s">
        <v>1</v>
      </c>
      <c r="N464" s="274" t="s">
        <v>44</v>
      </c>
      <c r="O464" s="91"/>
      <c r="P464" s="227">
        <f>O464*H464</f>
        <v>0</v>
      </c>
      <c r="Q464" s="227">
        <v>0.0036800000000000001</v>
      </c>
      <c r="R464" s="227">
        <f>Q464*H464</f>
        <v>0.2299264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329</v>
      </c>
      <c r="AT464" s="229" t="s">
        <v>330</v>
      </c>
      <c r="AU464" s="229" t="s">
        <v>159</v>
      </c>
      <c r="AY464" s="17" t="s">
        <v>153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159</v>
      </c>
      <c r="BK464" s="230">
        <f>ROUND(I464*H464,2)</f>
        <v>0</v>
      </c>
      <c r="BL464" s="17" t="s">
        <v>231</v>
      </c>
      <c r="BM464" s="229" t="s">
        <v>727</v>
      </c>
    </row>
    <row r="465" s="13" customFormat="1">
      <c r="A465" s="13"/>
      <c r="B465" s="231"/>
      <c r="C465" s="232"/>
      <c r="D465" s="233" t="s">
        <v>161</v>
      </c>
      <c r="E465" s="234" t="s">
        <v>1</v>
      </c>
      <c r="F465" s="235" t="s">
        <v>728</v>
      </c>
      <c r="G465" s="232"/>
      <c r="H465" s="236">
        <v>56.799999999999997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161</v>
      </c>
      <c r="AU465" s="242" t="s">
        <v>159</v>
      </c>
      <c r="AV465" s="13" t="s">
        <v>159</v>
      </c>
      <c r="AW465" s="13" t="s">
        <v>34</v>
      </c>
      <c r="AX465" s="13" t="s">
        <v>86</v>
      </c>
      <c r="AY465" s="242" t="s">
        <v>153</v>
      </c>
    </row>
    <row r="466" s="13" customFormat="1">
      <c r="A466" s="13"/>
      <c r="B466" s="231"/>
      <c r="C466" s="232"/>
      <c r="D466" s="233" t="s">
        <v>161</v>
      </c>
      <c r="E466" s="232"/>
      <c r="F466" s="235" t="s">
        <v>729</v>
      </c>
      <c r="G466" s="232"/>
      <c r="H466" s="236">
        <v>62.479999999999997</v>
      </c>
      <c r="I466" s="237"/>
      <c r="J466" s="232"/>
      <c r="K466" s="232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161</v>
      </c>
      <c r="AU466" s="242" t="s">
        <v>159</v>
      </c>
      <c r="AV466" s="13" t="s">
        <v>159</v>
      </c>
      <c r="AW466" s="13" t="s">
        <v>4</v>
      </c>
      <c r="AX466" s="13" t="s">
        <v>86</v>
      </c>
      <c r="AY466" s="242" t="s">
        <v>153</v>
      </c>
    </row>
    <row r="467" s="2" customFormat="1" ht="16.5" customHeight="1">
      <c r="A467" s="38"/>
      <c r="B467" s="39"/>
      <c r="C467" s="217" t="s">
        <v>730</v>
      </c>
      <c r="D467" s="217" t="s">
        <v>155</v>
      </c>
      <c r="E467" s="218" t="s">
        <v>731</v>
      </c>
      <c r="F467" s="219" t="s">
        <v>732</v>
      </c>
      <c r="G467" s="220" t="s">
        <v>234</v>
      </c>
      <c r="H467" s="221">
        <v>55.799999999999997</v>
      </c>
      <c r="I467" s="222"/>
      <c r="J467" s="223">
        <f>ROUND(I467*H467,2)</f>
        <v>0</v>
      </c>
      <c r="K467" s="224"/>
      <c r="L467" s="44"/>
      <c r="M467" s="225" t="s">
        <v>1</v>
      </c>
      <c r="N467" s="226" t="s">
        <v>44</v>
      </c>
      <c r="O467" s="91"/>
      <c r="P467" s="227">
        <f>O467*H467</f>
        <v>0</v>
      </c>
      <c r="Q467" s="227">
        <v>1.0000000000000001E-05</v>
      </c>
      <c r="R467" s="227">
        <f>Q467*H467</f>
        <v>0.00055800000000000001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231</v>
      </c>
      <c r="AT467" s="229" t="s">
        <v>155</v>
      </c>
      <c r="AU467" s="229" t="s">
        <v>159</v>
      </c>
      <c r="AY467" s="17" t="s">
        <v>153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159</v>
      </c>
      <c r="BK467" s="230">
        <f>ROUND(I467*H467,2)</f>
        <v>0</v>
      </c>
      <c r="BL467" s="17" t="s">
        <v>231</v>
      </c>
      <c r="BM467" s="229" t="s">
        <v>733</v>
      </c>
    </row>
    <row r="468" s="13" customFormat="1">
      <c r="A468" s="13"/>
      <c r="B468" s="231"/>
      <c r="C468" s="232"/>
      <c r="D468" s="233" t="s">
        <v>161</v>
      </c>
      <c r="E468" s="234" t="s">
        <v>1</v>
      </c>
      <c r="F468" s="235" t="s">
        <v>734</v>
      </c>
      <c r="G468" s="232"/>
      <c r="H468" s="236">
        <v>12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161</v>
      </c>
      <c r="AU468" s="242" t="s">
        <v>159</v>
      </c>
      <c r="AV468" s="13" t="s">
        <v>159</v>
      </c>
      <c r="AW468" s="13" t="s">
        <v>34</v>
      </c>
      <c r="AX468" s="13" t="s">
        <v>78</v>
      </c>
      <c r="AY468" s="242" t="s">
        <v>153</v>
      </c>
    </row>
    <row r="469" s="13" customFormat="1">
      <c r="A469" s="13"/>
      <c r="B469" s="231"/>
      <c r="C469" s="232"/>
      <c r="D469" s="233" t="s">
        <v>161</v>
      </c>
      <c r="E469" s="234" t="s">
        <v>1</v>
      </c>
      <c r="F469" s="235" t="s">
        <v>735</v>
      </c>
      <c r="G469" s="232"/>
      <c r="H469" s="236">
        <v>16.800000000000001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161</v>
      </c>
      <c r="AU469" s="242" t="s">
        <v>159</v>
      </c>
      <c r="AV469" s="13" t="s">
        <v>159</v>
      </c>
      <c r="AW469" s="13" t="s">
        <v>34</v>
      </c>
      <c r="AX469" s="13" t="s">
        <v>78</v>
      </c>
      <c r="AY469" s="242" t="s">
        <v>153</v>
      </c>
    </row>
    <row r="470" s="13" customFormat="1">
      <c r="A470" s="13"/>
      <c r="B470" s="231"/>
      <c r="C470" s="232"/>
      <c r="D470" s="233" t="s">
        <v>161</v>
      </c>
      <c r="E470" s="234" t="s">
        <v>1</v>
      </c>
      <c r="F470" s="235" t="s">
        <v>736</v>
      </c>
      <c r="G470" s="232"/>
      <c r="H470" s="236">
        <v>16</v>
      </c>
      <c r="I470" s="237"/>
      <c r="J470" s="232"/>
      <c r="K470" s="232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161</v>
      </c>
      <c r="AU470" s="242" t="s">
        <v>159</v>
      </c>
      <c r="AV470" s="13" t="s">
        <v>159</v>
      </c>
      <c r="AW470" s="13" t="s">
        <v>34</v>
      </c>
      <c r="AX470" s="13" t="s">
        <v>78</v>
      </c>
      <c r="AY470" s="242" t="s">
        <v>153</v>
      </c>
    </row>
    <row r="471" s="13" customFormat="1">
      <c r="A471" s="13"/>
      <c r="B471" s="231"/>
      <c r="C471" s="232"/>
      <c r="D471" s="233" t="s">
        <v>161</v>
      </c>
      <c r="E471" s="234" t="s">
        <v>1</v>
      </c>
      <c r="F471" s="235" t="s">
        <v>737</v>
      </c>
      <c r="G471" s="232"/>
      <c r="H471" s="236">
        <v>11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161</v>
      </c>
      <c r="AU471" s="242" t="s">
        <v>159</v>
      </c>
      <c r="AV471" s="13" t="s">
        <v>159</v>
      </c>
      <c r="AW471" s="13" t="s">
        <v>34</v>
      </c>
      <c r="AX471" s="13" t="s">
        <v>78</v>
      </c>
      <c r="AY471" s="242" t="s">
        <v>153</v>
      </c>
    </row>
    <row r="472" s="14" customFormat="1">
      <c r="A472" s="14"/>
      <c r="B472" s="243"/>
      <c r="C472" s="244"/>
      <c r="D472" s="233" t="s">
        <v>161</v>
      </c>
      <c r="E472" s="245" t="s">
        <v>1</v>
      </c>
      <c r="F472" s="246" t="s">
        <v>164</v>
      </c>
      <c r="G472" s="244"/>
      <c r="H472" s="247">
        <v>55.799999999999997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161</v>
      </c>
      <c r="AU472" s="253" t="s">
        <v>159</v>
      </c>
      <c r="AV472" s="14" t="s">
        <v>158</v>
      </c>
      <c r="AW472" s="14" t="s">
        <v>34</v>
      </c>
      <c r="AX472" s="14" t="s">
        <v>86</v>
      </c>
      <c r="AY472" s="253" t="s">
        <v>153</v>
      </c>
    </row>
    <row r="473" s="2" customFormat="1" ht="16.5" customHeight="1">
      <c r="A473" s="38"/>
      <c r="B473" s="39"/>
      <c r="C473" s="264" t="s">
        <v>738</v>
      </c>
      <c r="D473" s="264" t="s">
        <v>330</v>
      </c>
      <c r="E473" s="265" t="s">
        <v>739</v>
      </c>
      <c r="F473" s="266" t="s">
        <v>740</v>
      </c>
      <c r="G473" s="267" t="s">
        <v>234</v>
      </c>
      <c r="H473" s="268">
        <v>58.590000000000003</v>
      </c>
      <c r="I473" s="269"/>
      <c r="J473" s="270">
        <f>ROUND(I473*H473,2)</f>
        <v>0</v>
      </c>
      <c r="K473" s="271"/>
      <c r="L473" s="272"/>
      <c r="M473" s="273" t="s">
        <v>1</v>
      </c>
      <c r="N473" s="274" t="s">
        <v>44</v>
      </c>
      <c r="O473" s="91"/>
      <c r="P473" s="227">
        <f>O473*H473</f>
        <v>0</v>
      </c>
      <c r="Q473" s="227">
        <v>0.00020000000000000001</v>
      </c>
      <c r="R473" s="227">
        <f>Q473*H473</f>
        <v>0.011718000000000001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329</v>
      </c>
      <c r="AT473" s="229" t="s">
        <v>330</v>
      </c>
      <c r="AU473" s="229" t="s">
        <v>159</v>
      </c>
      <c r="AY473" s="17" t="s">
        <v>153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159</v>
      </c>
      <c r="BK473" s="230">
        <f>ROUND(I473*H473,2)</f>
        <v>0</v>
      </c>
      <c r="BL473" s="17" t="s">
        <v>231</v>
      </c>
      <c r="BM473" s="229" t="s">
        <v>741</v>
      </c>
    </row>
    <row r="474" s="13" customFormat="1">
      <c r="A474" s="13"/>
      <c r="B474" s="231"/>
      <c r="C474" s="232"/>
      <c r="D474" s="233" t="s">
        <v>161</v>
      </c>
      <c r="E474" s="234" t="s">
        <v>1</v>
      </c>
      <c r="F474" s="235" t="s">
        <v>742</v>
      </c>
      <c r="G474" s="232"/>
      <c r="H474" s="236">
        <v>55.799999999999997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161</v>
      </c>
      <c r="AU474" s="242" t="s">
        <v>159</v>
      </c>
      <c r="AV474" s="13" t="s">
        <v>159</v>
      </c>
      <c r="AW474" s="13" t="s">
        <v>34</v>
      </c>
      <c r="AX474" s="13" t="s">
        <v>86</v>
      </c>
      <c r="AY474" s="242" t="s">
        <v>153</v>
      </c>
    </row>
    <row r="475" s="13" customFormat="1">
      <c r="A475" s="13"/>
      <c r="B475" s="231"/>
      <c r="C475" s="232"/>
      <c r="D475" s="233" t="s">
        <v>161</v>
      </c>
      <c r="E475" s="232"/>
      <c r="F475" s="235" t="s">
        <v>743</v>
      </c>
      <c r="G475" s="232"/>
      <c r="H475" s="236">
        <v>58.590000000000003</v>
      </c>
      <c r="I475" s="237"/>
      <c r="J475" s="232"/>
      <c r="K475" s="232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161</v>
      </c>
      <c r="AU475" s="242" t="s">
        <v>159</v>
      </c>
      <c r="AV475" s="13" t="s">
        <v>159</v>
      </c>
      <c r="AW475" s="13" t="s">
        <v>4</v>
      </c>
      <c r="AX475" s="13" t="s">
        <v>86</v>
      </c>
      <c r="AY475" s="242" t="s">
        <v>153</v>
      </c>
    </row>
    <row r="476" s="2" customFormat="1" ht="16.5" customHeight="1">
      <c r="A476" s="38"/>
      <c r="B476" s="39"/>
      <c r="C476" s="217" t="s">
        <v>744</v>
      </c>
      <c r="D476" s="217" t="s">
        <v>155</v>
      </c>
      <c r="E476" s="218" t="s">
        <v>745</v>
      </c>
      <c r="F476" s="219" t="s">
        <v>746</v>
      </c>
      <c r="G476" s="220" t="s">
        <v>234</v>
      </c>
      <c r="H476" s="221">
        <v>3.6000000000000001</v>
      </c>
      <c r="I476" s="222"/>
      <c r="J476" s="223">
        <f>ROUND(I476*H476,2)</f>
        <v>0</v>
      </c>
      <c r="K476" s="224"/>
      <c r="L476" s="44"/>
      <c r="M476" s="225" t="s">
        <v>1</v>
      </c>
      <c r="N476" s="226" t="s">
        <v>44</v>
      </c>
      <c r="O476" s="91"/>
      <c r="P476" s="227">
        <f>O476*H476</f>
        <v>0</v>
      </c>
      <c r="Q476" s="227">
        <v>0</v>
      </c>
      <c r="R476" s="227">
        <f>Q476*H476</f>
        <v>0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231</v>
      </c>
      <c r="AT476" s="229" t="s">
        <v>155</v>
      </c>
      <c r="AU476" s="229" t="s">
        <v>159</v>
      </c>
      <c r="AY476" s="17" t="s">
        <v>153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159</v>
      </c>
      <c r="BK476" s="230">
        <f>ROUND(I476*H476,2)</f>
        <v>0</v>
      </c>
      <c r="BL476" s="17" t="s">
        <v>231</v>
      </c>
      <c r="BM476" s="229" t="s">
        <v>747</v>
      </c>
    </row>
    <row r="477" s="13" customFormat="1">
      <c r="A477" s="13"/>
      <c r="B477" s="231"/>
      <c r="C477" s="232"/>
      <c r="D477" s="233" t="s">
        <v>161</v>
      </c>
      <c r="E477" s="234" t="s">
        <v>1</v>
      </c>
      <c r="F477" s="235" t="s">
        <v>748</v>
      </c>
      <c r="G477" s="232"/>
      <c r="H477" s="236">
        <v>1.2</v>
      </c>
      <c r="I477" s="237"/>
      <c r="J477" s="232"/>
      <c r="K477" s="232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161</v>
      </c>
      <c r="AU477" s="242" t="s">
        <v>159</v>
      </c>
      <c r="AV477" s="13" t="s">
        <v>159</v>
      </c>
      <c r="AW477" s="13" t="s">
        <v>34</v>
      </c>
      <c r="AX477" s="13" t="s">
        <v>78</v>
      </c>
      <c r="AY477" s="242" t="s">
        <v>153</v>
      </c>
    </row>
    <row r="478" s="13" customFormat="1">
      <c r="A478" s="13"/>
      <c r="B478" s="231"/>
      <c r="C478" s="232"/>
      <c r="D478" s="233" t="s">
        <v>161</v>
      </c>
      <c r="E478" s="234" t="s">
        <v>1</v>
      </c>
      <c r="F478" s="235" t="s">
        <v>749</v>
      </c>
      <c r="G478" s="232"/>
      <c r="H478" s="236">
        <v>2.3999999999999999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161</v>
      </c>
      <c r="AU478" s="242" t="s">
        <v>159</v>
      </c>
      <c r="AV478" s="13" t="s">
        <v>159</v>
      </c>
      <c r="AW478" s="13" t="s">
        <v>34</v>
      </c>
      <c r="AX478" s="13" t="s">
        <v>78</v>
      </c>
      <c r="AY478" s="242" t="s">
        <v>153</v>
      </c>
    </row>
    <row r="479" s="14" customFormat="1">
      <c r="A479" s="14"/>
      <c r="B479" s="243"/>
      <c r="C479" s="244"/>
      <c r="D479" s="233" t="s">
        <v>161</v>
      </c>
      <c r="E479" s="245" t="s">
        <v>1</v>
      </c>
      <c r="F479" s="246" t="s">
        <v>164</v>
      </c>
      <c r="G479" s="244"/>
      <c r="H479" s="247">
        <v>3.6000000000000001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161</v>
      </c>
      <c r="AU479" s="253" t="s">
        <v>159</v>
      </c>
      <c r="AV479" s="14" t="s">
        <v>158</v>
      </c>
      <c r="AW479" s="14" t="s">
        <v>34</v>
      </c>
      <c r="AX479" s="14" t="s">
        <v>86</v>
      </c>
      <c r="AY479" s="253" t="s">
        <v>153</v>
      </c>
    </row>
    <row r="480" s="2" customFormat="1" ht="16.5" customHeight="1">
      <c r="A480" s="38"/>
      <c r="B480" s="39"/>
      <c r="C480" s="264" t="s">
        <v>750</v>
      </c>
      <c r="D480" s="264" t="s">
        <v>330</v>
      </c>
      <c r="E480" s="265" t="s">
        <v>751</v>
      </c>
      <c r="F480" s="266" t="s">
        <v>752</v>
      </c>
      <c r="G480" s="267" t="s">
        <v>234</v>
      </c>
      <c r="H480" s="268">
        <v>3.96</v>
      </c>
      <c r="I480" s="269"/>
      <c r="J480" s="270">
        <f>ROUND(I480*H480,2)</f>
        <v>0</v>
      </c>
      <c r="K480" s="271"/>
      <c r="L480" s="272"/>
      <c r="M480" s="273" t="s">
        <v>1</v>
      </c>
      <c r="N480" s="274" t="s">
        <v>44</v>
      </c>
      <c r="O480" s="91"/>
      <c r="P480" s="227">
        <f>O480*H480</f>
        <v>0</v>
      </c>
      <c r="Q480" s="227">
        <v>0.00016000000000000001</v>
      </c>
      <c r="R480" s="227">
        <f>Q480*H480</f>
        <v>0.00063360000000000001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329</v>
      </c>
      <c r="AT480" s="229" t="s">
        <v>330</v>
      </c>
      <c r="AU480" s="229" t="s">
        <v>159</v>
      </c>
      <c r="AY480" s="17" t="s">
        <v>153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159</v>
      </c>
      <c r="BK480" s="230">
        <f>ROUND(I480*H480,2)</f>
        <v>0</v>
      </c>
      <c r="BL480" s="17" t="s">
        <v>231</v>
      </c>
      <c r="BM480" s="229" t="s">
        <v>753</v>
      </c>
    </row>
    <row r="481" s="13" customFormat="1">
      <c r="A481" s="13"/>
      <c r="B481" s="231"/>
      <c r="C481" s="232"/>
      <c r="D481" s="233" t="s">
        <v>161</v>
      </c>
      <c r="E481" s="234" t="s">
        <v>1</v>
      </c>
      <c r="F481" s="235" t="s">
        <v>754</v>
      </c>
      <c r="G481" s="232"/>
      <c r="H481" s="236">
        <v>3.6000000000000001</v>
      </c>
      <c r="I481" s="237"/>
      <c r="J481" s="232"/>
      <c r="K481" s="232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161</v>
      </c>
      <c r="AU481" s="242" t="s">
        <v>159</v>
      </c>
      <c r="AV481" s="13" t="s">
        <v>159</v>
      </c>
      <c r="AW481" s="13" t="s">
        <v>34</v>
      </c>
      <c r="AX481" s="13" t="s">
        <v>86</v>
      </c>
      <c r="AY481" s="242" t="s">
        <v>153</v>
      </c>
    </row>
    <row r="482" s="13" customFormat="1">
      <c r="A482" s="13"/>
      <c r="B482" s="231"/>
      <c r="C482" s="232"/>
      <c r="D482" s="233" t="s">
        <v>161</v>
      </c>
      <c r="E482" s="232"/>
      <c r="F482" s="235" t="s">
        <v>755</v>
      </c>
      <c r="G482" s="232"/>
      <c r="H482" s="236">
        <v>3.96</v>
      </c>
      <c r="I482" s="237"/>
      <c r="J482" s="232"/>
      <c r="K482" s="232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161</v>
      </c>
      <c r="AU482" s="242" t="s">
        <v>159</v>
      </c>
      <c r="AV482" s="13" t="s">
        <v>159</v>
      </c>
      <c r="AW482" s="13" t="s">
        <v>4</v>
      </c>
      <c r="AX482" s="13" t="s">
        <v>86</v>
      </c>
      <c r="AY482" s="242" t="s">
        <v>153</v>
      </c>
    </row>
    <row r="483" s="2" customFormat="1" ht="24.15" customHeight="1">
      <c r="A483" s="38"/>
      <c r="B483" s="39"/>
      <c r="C483" s="217" t="s">
        <v>756</v>
      </c>
      <c r="D483" s="217" t="s">
        <v>155</v>
      </c>
      <c r="E483" s="218" t="s">
        <v>757</v>
      </c>
      <c r="F483" s="219" t="s">
        <v>758</v>
      </c>
      <c r="G483" s="220" t="s">
        <v>287</v>
      </c>
      <c r="H483" s="221">
        <v>0.26200000000000001</v>
      </c>
      <c r="I483" s="222"/>
      <c r="J483" s="223">
        <f>ROUND(I483*H483,2)</f>
        <v>0</v>
      </c>
      <c r="K483" s="224"/>
      <c r="L483" s="44"/>
      <c r="M483" s="225" t="s">
        <v>1</v>
      </c>
      <c r="N483" s="226" t="s">
        <v>44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231</v>
      </c>
      <c r="AT483" s="229" t="s">
        <v>155</v>
      </c>
      <c r="AU483" s="229" t="s">
        <v>159</v>
      </c>
      <c r="AY483" s="17" t="s">
        <v>153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159</v>
      </c>
      <c r="BK483" s="230">
        <f>ROUND(I483*H483,2)</f>
        <v>0</v>
      </c>
      <c r="BL483" s="17" t="s">
        <v>231</v>
      </c>
      <c r="BM483" s="229" t="s">
        <v>759</v>
      </c>
    </row>
    <row r="484" s="2" customFormat="1" ht="24.15" customHeight="1">
      <c r="A484" s="38"/>
      <c r="B484" s="39"/>
      <c r="C484" s="217" t="s">
        <v>760</v>
      </c>
      <c r="D484" s="217" t="s">
        <v>155</v>
      </c>
      <c r="E484" s="218" t="s">
        <v>761</v>
      </c>
      <c r="F484" s="219" t="s">
        <v>762</v>
      </c>
      <c r="G484" s="220" t="s">
        <v>287</v>
      </c>
      <c r="H484" s="221">
        <v>0.26200000000000001</v>
      </c>
      <c r="I484" s="222"/>
      <c r="J484" s="223">
        <f>ROUND(I484*H484,2)</f>
        <v>0</v>
      </c>
      <c r="K484" s="224"/>
      <c r="L484" s="44"/>
      <c r="M484" s="225" t="s">
        <v>1</v>
      </c>
      <c r="N484" s="226" t="s">
        <v>44</v>
      </c>
      <c r="O484" s="91"/>
      <c r="P484" s="227">
        <f>O484*H484</f>
        <v>0</v>
      </c>
      <c r="Q484" s="227">
        <v>0</v>
      </c>
      <c r="R484" s="227">
        <f>Q484*H484</f>
        <v>0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231</v>
      </c>
      <c r="AT484" s="229" t="s">
        <v>155</v>
      </c>
      <c r="AU484" s="229" t="s">
        <v>159</v>
      </c>
      <c r="AY484" s="17" t="s">
        <v>153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159</v>
      </c>
      <c r="BK484" s="230">
        <f>ROUND(I484*H484,2)</f>
        <v>0</v>
      </c>
      <c r="BL484" s="17" t="s">
        <v>231</v>
      </c>
      <c r="BM484" s="229" t="s">
        <v>763</v>
      </c>
    </row>
    <row r="485" s="12" customFormat="1" ht="22.8" customHeight="1">
      <c r="A485" s="12"/>
      <c r="B485" s="202"/>
      <c r="C485" s="203"/>
      <c r="D485" s="204" t="s">
        <v>77</v>
      </c>
      <c r="E485" s="215" t="s">
        <v>764</v>
      </c>
      <c r="F485" s="215" t="s">
        <v>765</v>
      </c>
      <c r="G485" s="203"/>
      <c r="H485" s="203"/>
      <c r="I485" s="206"/>
      <c r="J485" s="216">
        <f>BK485</f>
        <v>0</v>
      </c>
      <c r="K485" s="203"/>
      <c r="L485" s="207"/>
      <c r="M485" s="208"/>
      <c r="N485" s="209"/>
      <c r="O485" s="209"/>
      <c r="P485" s="210">
        <f>SUM(P486:P511)</f>
        <v>0</v>
      </c>
      <c r="Q485" s="209"/>
      <c r="R485" s="210">
        <f>SUM(R486:R511)</f>
        <v>0.46843669999999998</v>
      </c>
      <c r="S485" s="209"/>
      <c r="T485" s="211">
        <f>SUM(T486:T511)</f>
        <v>1.7229100000000002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2" t="s">
        <v>159</v>
      </c>
      <c r="AT485" s="213" t="s">
        <v>77</v>
      </c>
      <c r="AU485" s="213" t="s">
        <v>86</v>
      </c>
      <c r="AY485" s="212" t="s">
        <v>153</v>
      </c>
      <c r="BK485" s="214">
        <f>SUM(BK486:BK511)</f>
        <v>0</v>
      </c>
    </row>
    <row r="486" s="2" customFormat="1" ht="16.5" customHeight="1">
      <c r="A486" s="38"/>
      <c r="B486" s="39"/>
      <c r="C486" s="217" t="s">
        <v>766</v>
      </c>
      <c r="D486" s="217" t="s">
        <v>155</v>
      </c>
      <c r="E486" s="218" t="s">
        <v>767</v>
      </c>
      <c r="F486" s="219" t="s">
        <v>768</v>
      </c>
      <c r="G486" s="220" t="s">
        <v>90</v>
      </c>
      <c r="H486" s="221">
        <v>22.68</v>
      </c>
      <c r="I486" s="222"/>
      <c r="J486" s="223">
        <f>ROUND(I486*H486,2)</f>
        <v>0</v>
      </c>
      <c r="K486" s="224"/>
      <c r="L486" s="44"/>
      <c r="M486" s="225" t="s">
        <v>1</v>
      </c>
      <c r="N486" s="226" t="s">
        <v>44</v>
      </c>
      <c r="O486" s="91"/>
      <c r="P486" s="227">
        <f>O486*H486</f>
        <v>0</v>
      </c>
      <c r="Q486" s="227">
        <v>0.00029999999999999997</v>
      </c>
      <c r="R486" s="227">
        <f>Q486*H486</f>
        <v>0.0068039999999999993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231</v>
      </c>
      <c r="AT486" s="229" t="s">
        <v>155</v>
      </c>
      <c r="AU486" s="229" t="s">
        <v>159</v>
      </c>
      <c r="AY486" s="17" t="s">
        <v>153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159</v>
      </c>
      <c r="BK486" s="230">
        <f>ROUND(I486*H486,2)</f>
        <v>0</v>
      </c>
      <c r="BL486" s="17" t="s">
        <v>231</v>
      </c>
      <c r="BM486" s="229" t="s">
        <v>769</v>
      </c>
    </row>
    <row r="487" s="13" customFormat="1">
      <c r="A487" s="13"/>
      <c r="B487" s="231"/>
      <c r="C487" s="232"/>
      <c r="D487" s="233" t="s">
        <v>161</v>
      </c>
      <c r="E487" s="234" t="s">
        <v>1</v>
      </c>
      <c r="F487" s="235" t="s">
        <v>93</v>
      </c>
      <c r="G487" s="232"/>
      <c r="H487" s="236">
        <v>22.68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161</v>
      </c>
      <c r="AU487" s="242" t="s">
        <v>159</v>
      </c>
      <c r="AV487" s="13" t="s">
        <v>159</v>
      </c>
      <c r="AW487" s="13" t="s">
        <v>34</v>
      </c>
      <c r="AX487" s="13" t="s">
        <v>86</v>
      </c>
      <c r="AY487" s="242" t="s">
        <v>153</v>
      </c>
    </row>
    <row r="488" s="2" customFormat="1" ht="24.15" customHeight="1">
      <c r="A488" s="38"/>
      <c r="B488" s="39"/>
      <c r="C488" s="217" t="s">
        <v>770</v>
      </c>
      <c r="D488" s="217" t="s">
        <v>155</v>
      </c>
      <c r="E488" s="218" t="s">
        <v>771</v>
      </c>
      <c r="F488" s="219" t="s">
        <v>772</v>
      </c>
      <c r="G488" s="220" t="s">
        <v>90</v>
      </c>
      <c r="H488" s="221">
        <v>21.140000000000001</v>
      </c>
      <c r="I488" s="222"/>
      <c r="J488" s="223">
        <f>ROUND(I488*H488,2)</f>
        <v>0</v>
      </c>
      <c r="K488" s="224"/>
      <c r="L488" s="44"/>
      <c r="M488" s="225" t="s">
        <v>1</v>
      </c>
      <c r="N488" s="226" t="s">
        <v>44</v>
      </c>
      <c r="O488" s="91"/>
      <c r="P488" s="227">
        <f>O488*H488</f>
        <v>0</v>
      </c>
      <c r="Q488" s="227">
        <v>0</v>
      </c>
      <c r="R488" s="227">
        <f>Q488*H488</f>
        <v>0</v>
      </c>
      <c r="S488" s="227">
        <v>0.081500000000000003</v>
      </c>
      <c r="T488" s="228">
        <f>S488*H488</f>
        <v>1.7229100000000002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231</v>
      </c>
      <c r="AT488" s="229" t="s">
        <v>155</v>
      </c>
      <c r="AU488" s="229" t="s">
        <v>159</v>
      </c>
      <c r="AY488" s="17" t="s">
        <v>153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159</v>
      </c>
      <c r="BK488" s="230">
        <f>ROUND(I488*H488,2)</f>
        <v>0</v>
      </c>
      <c r="BL488" s="17" t="s">
        <v>231</v>
      </c>
      <c r="BM488" s="229" t="s">
        <v>773</v>
      </c>
    </row>
    <row r="489" s="13" customFormat="1">
      <c r="A489" s="13"/>
      <c r="B489" s="231"/>
      <c r="C489" s="232"/>
      <c r="D489" s="233" t="s">
        <v>161</v>
      </c>
      <c r="E489" s="234" t="s">
        <v>1</v>
      </c>
      <c r="F489" s="235" t="s">
        <v>774</v>
      </c>
      <c r="G489" s="232"/>
      <c r="H489" s="236">
        <v>15.800000000000001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161</v>
      </c>
      <c r="AU489" s="242" t="s">
        <v>159</v>
      </c>
      <c r="AV489" s="13" t="s">
        <v>159</v>
      </c>
      <c r="AW489" s="13" t="s">
        <v>34</v>
      </c>
      <c r="AX489" s="13" t="s">
        <v>78</v>
      </c>
      <c r="AY489" s="242" t="s">
        <v>153</v>
      </c>
    </row>
    <row r="490" s="13" customFormat="1">
      <c r="A490" s="13"/>
      <c r="B490" s="231"/>
      <c r="C490" s="232"/>
      <c r="D490" s="233" t="s">
        <v>161</v>
      </c>
      <c r="E490" s="234" t="s">
        <v>1</v>
      </c>
      <c r="F490" s="235" t="s">
        <v>775</v>
      </c>
      <c r="G490" s="232"/>
      <c r="H490" s="236">
        <v>3.8399999999999999</v>
      </c>
      <c r="I490" s="237"/>
      <c r="J490" s="232"/>
      <c r="K490" s="232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161</v>
      </c>
      <c r="AU490" s="242" t="s">
        <v>159</v>
      </c>
      <c r="AV490" s="13" t="s">
        <v>159</v>
      </c>
      <c r="AW490" s="13" t="s">
        <v>34</v>
      </c>
      <c r="AX490" s="13" t="s">
        <v>78</v>
      </c>
      <c r="AY490" s="242" t="s">
        <v>153</v>
      </c>
    </row>
    <row r="491" s="13" customFormat="1">
      <c r="A491" s="13"/>
      <c r="B491" s="231"/>
      <c r="C491" s="232"/>
      <c r="D491" s="233" t="s">
        <v>161</v>
      </c>
      <c r="E491" s="234" t="s">
        <v>1</v>
      </c>
      <c r="F491" s="235" t="s">
        <v>776</v>
      </c>
      <c r="G491" s="232"/>
      <c r="H491" s="236">
        <v>1.5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161</v>
      </c>
      <c r="AU491" s="242" t="s">
        <v>159</v>
      </c>
      <c r="AV491" s="13" t="s">
        <v>159</v>
      </c>
      <c r="AW491" s="13" t="s">
        <v>34</v>
      </c>
      <c r="AX491" s="13" t="s">
        <v>78</v>
      </c>
      <c r="AY491" s="242" t="s">
        <v>153</v>
      </c>
    </row>
    <row r="492" s="14" customFormat="1">
      <c r="A492" s="14"/>
      <c r="B492" s="243"/>
      <c r="C492" s="244"/>
      <c r="D492" s="233" t="s">
        <v>161</v>
      </c>
      <c r="E492" s="245" t="s">
        <v>1</v>
      </c>
      <c r="F492" s="246" t="s">
        <v>164</v>
      </c>
      <c r="G492" s="244"/>
      <c r="H492" s="247">
        <v>21.140000000000001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161</v>
      </c>
      <c r="AU492" s="253" t="s">
        <v>159</v>
      </c>
      <c r="AV492" s="14" t="s">
        <v>158</v>
      </c>
      <c r="AW492" s="14" t="s">
        <v>34</v>
      </c>
      <c r="AX492" s="14" t="s">
        <v>86</v>
      </c>
      <c r="AY492" s="253" t="s">
        <v>153</v>
      </c>
    </row>
    <row r="493" s="2" customFormat="1" ht="24.15" customHeight="1">
      <c r="A493" s="38"/>
      <c r="B493" s="39"/>
      <c r="C493" s="217" t="s">
        <v>777</v>
      </c>
      <c r="D493" s="217" t="s">
        <v>155</v>
      </c>
      <c r="E493" s="218" t="s">
        <v>778</v>
      </c>
      <c r="F493" s="219" t="s">
        <v>779</v>
      </c>
      <c r="G493" s="220" t="s">
        <v>90</v>
      </c>
      <c r="H493" s="221">
        <v>22.68</v>
      </c>
      <c r="I493" s="222"/>
      <c r="J493" s="223">
        <f>ROUND(I493*H493,2)</f>
        <v>0</v>
      </c>
      <c r="K493" s="224"/>
      <c r="L493" s="44"/>
      <c r="M493" s="225" t="s">
        <v>1</v>
      </c>
      <c r="N493" s="226" t="s">
        <v>44</v>
      </c>
      <c r="O493" s="91"/>
      <c r="P493" s="227">
        <f>O493*H493</f>
        <v>0</v>
      </c>
      <c r="Q493" s="227">
        <v>0.0060499999999999998</v>
      </c>
      <c r="R493" s="227">
        <f>Q493*H493</f>
        <v>0.137214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231</v>
      </c>
      <c r="AT493" s="229" t="s">
        <v>155</v>
      </c>
      <c r="AU493" s="229" t="s">
        <v>159</v>
      </c>
      <c r="AY493" s="17" t="s">
        <v>153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159</v>
      </c>
      <c r="BK493" s="230">
        <f>ROUND(I493*H493,2)</f>
        <v>0</v>
      </c>
      <c r="BL493" s="17" t="s">
        <v>231</v>
      </c>
      <c r="BM493" s="229" t="s">
        <v>780</v>
      </c>
    </row>
    <row r="494" s="13" customFormat="1">
      <c r="A494" s="13"/>
      <c r="B494" s="231"/>
      <c r="C494" s="232"/>
      <c r="D494" s="233" t="s">
        <v>161</v>
      </c>
      <c r="E494" s="234" t="s">
        <v>1</v>
      </c>
      <c r="F494" s="235" t="s">
        <v>93</v>
      </c>
      <c r="G494" s="232"/>
      <c r="H494" s="236">
        <v>22.68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161</v>
      </c>
      <c r="AU494" s="242" t="s">
        <v>159</v>
      </c>
      <c r="AV494" s="13" t="s">
        <v>159</v>
      </c>
      <c r="AW494" s="13" t="s">
        <v>34</v>
      </c>
      <c r="AX494" s="13" t="s">
        <v>86</v>
      </c>
      <c r="AY494" s="242" t="s">
        <v>153</v>
      </c>
    </row>
    <row r="495" s="2" customFormat="1" ht="16.5" customHeight="1">
      <c r="A495" s="38"/>
      <c r="B495" s="39"/>
      <c r="C495" s="264" t="s">
        <v>781</v>
      </c>
      <c r="D495" s="264" t="s">
        <v>330</v>
      </c>
      <c r="E495" s="265" t="s">
        <v>782</v>
      </c>
      <c r="F495" s="266" t="s">
        <v>783</v>
      </c>
      <c r="G495" s="267" t="s">
        <v>90</v>
      </c>
      <c r="H495" s="268">
        <v>24.948</v>
      </c>
      <c r="I495" s="269"/>
      <c r="J495" s="270">
        <f>ROUND(I495*H495,2)</f>
        <v>0</v>
      </c>
      <c r="K495" s="271"/>
      <c r="L495" s="272"/>
      <c r="M495" s="273" t="s">
        <v>1</v>
      </c>
      <c r="N495" s="274" t="s">
        <v>44</v>
      </c>
      <c r="O495" s="91"/>
      <c r="P495" s="227">
        <f>O495*H495</f>
        <v>0</v>
      </c>
      <c r="Q495" s="227">
        <v>0.0129</v>
      </c>
      <c r="R495" s="227">
        <f>Q495*H495</f>
        <v>0.32182919999999998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329</v>
      </c>
      <c r="AT495" s="229" t="s">
        <v>330</v>
      </c>
      <c r="AU495" s="229" t="s">
        <v>159</v>
      </c>
      <c r="AY495" s="17" t="s">
        <v>153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159</v>
      </c>
      <c r="BK495" s="230">
        <f>ROUND(I495*H495,2)</f>
        <v>0</v>
      </c>
      <c r="BL495" s="17" t="s">
        <v>231</v>
      </c>
      <c r="BM495" s="229" t="s">
        <v>784</v>
      </c>
    </row>
    <row r="496" s="13" customFormat="1">
      <c r="A496" s="13"/>
      <c r="B496" s="231"/>
      <c r="C496" s="232"/>
      <c r="D496" s="233" t="s">
        <v>161</v>
      </c>
      <c r="E496" s="232"/>
      <c r="F496" s="235" t="s">
        <v>785</v>
      </c>
      <c r="G496" s="232"/>
      <c r="H496" s="236">
        <v>24.948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161</v>
      </c>
      <c r="AU496" s="242" t="s">
        <v>159</v>
      </c>
      <c r="AV496" s="13" t="s">
        <v>159</v>
      </c>
      <c r="AW496" s="13" t="s">
        <v>4</v>
      </c>
      <c r="AX496" s="13" t="s">
        <v>86</v>
      </c>
      <c r="AY496" s="242" t="s">
        <v>153</v>
      </c>
    </row>
    <row r="497" s="2" customFormat="1" ht="21.75" customHeight="1">
      <c r="A497" s="38"/>
      <c r="B497" s="39"/>
      <c r="C497" s="217" t="s">
        <v>786</v>
      </c>
      <c r="D497" s="217" t="s">
        <v>155</v>
      </c>
      <c r="E497" s="218" t="s">
        <v>787</v>
      </c>
      <c r="F497" s="219" t="s">
        <v>788</v>
      </c>
      <c r="G497" s="220" t="s">
        <v>234</v>
      </c>
      <c r="H497" s="221">
        <v>3.4500000000000002</v>
      </c>
      <c r="I497" s="222"/>
      <c r="J497" s="223">
        <f>ROUND(I497*H497,2)</f>
        <v>0</v>
      </c>
      <c r="K497" s="224"/>
      <c r="L497" s="44"/>
      <c r="M497" s="225" t="s">
        <v>1</v>
      </c>
      <c r="N497" s="226" t="s">
        <v>44</v>
      </c>
      <c r="O497" s="91"/>
      <c r="P497" s="227">
        <f>O497*H497</f>
        <v>0</v>
      </c>
      <c r="Q497" s="227">
        <v>0.00031</v>
      </c>
      <c r="R497" s="227">
        <f>Q497*H497</f>
        <v>0.0010695000000000001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231</v>
      </c>
      <c r="AT497" s="229" t="s">
        <v>155</v>
      </c>
      <c r="AU497" s="229" t="s">
        <v>159</v>
      </c>
      <c r="AY497" s="17" t="s">
        <v>153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159</v>
      </c>
      <c r="BK497" s="230">
        <f>ROUND(I497*H497,2)</f>
        <v>0</v>
      </c>
      <c r="BL497" s="17" t="s">
        <v>231</v>
      </c>
      <c r="BM497" s="229" t="s">
        <v>789</v>
      </c>
    </row>
    <row r="498" s="13" customFormat="1">
      <c r="A498" s="13"/>
      <c r="B498" s="231"/>
      <c r="C498" s="232"/>
      <c r="D498" s="233" t="s">
        <v>161</v>
      </c>
      <c r="E498" s="234" t="s">
        <v>1</v>
      </c>
      <c r="F498" s="235" t="s">
        <v>790</v>
      </c>
      <c r="G498" s="232"/>
      <c r="H498" s="236">
        <v>3.4500000000000002</v>
      </c>
      <c r="I498" s="237"/>
      <c r="J498" s="232"/>
      <c r="K498" s="232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161</v>
      </c>
      <c r="AU498" s="242" t="s">
        <v>159</v>
      </c>
      <c r="AV498" s="13" t="s">
        <v>159</v>
      </c>
      <c r="AW498" s="13" t="s">
        <v>34</v>
      </c>
      <c r="AX498" s="13" t="s">
        <v>78</v>
      </c>
      <c r="AY498" s="242" t="s">
        <v>153</v>
      </c>
    </row>
    <row r="499" s="14" customFormat="1">
      <c r="A499" s="14"/>
      <c r="B499" s="243"/>
      <c r="C499" s="244"/>
      <c r="D499" s="233" t="s">
        <v>161</v>
      </c>
      <c r="E499" s="245" t="s">
        <v>1</v>
      </c>
      <c r="F499" s="246" t="s">
        <v>164</v>
      </c>
      <c r="G499" s="244"/>
      <c r="H499" s="247">
        <v>3.4500000000000002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161</v>
      </c>
      <c r="AU499" s="253" t="s">
        <v>159</v>
      </c>
      <c r="AV499" s="14" t="s">
        <v>158</v>
      </c>
      <c r="AW499" s="14" t="s">
        <v>34</v>
      </c>
      <c r="AX499" s="14" t="s">
        <v>86</v>
      </c>
      <c r="AY499" s="253" t="s">
        <v>153</v>
      </c>
    </row>
    <row r="500" s="2" customFormat="1" ht="21.75" customHeight="1">
      <c r="A500" s="38"/>
      <c r="B500" s="39"/>
      <c r="C500" s="217" t="s">
        <v>791</v>
      </c>
      <c r="D500" s="217" t="s">
        <v>155</v>
      </c>
      <c r="E500" s="218" t="s">
        <v>792</v>
      </c>
      <c r="F500" s="219" t="s">
        <v>793</v>
      </c>
      <c r="G500" s="220" t="s">
        <v>234</v>
      </c>
      <c r="H500" s="221">
        <v>3.2000000000000002</v>
      </c>
      <c r="I500" s="222"/>
      <c r="J500" s="223">
        <f>ROUND(I500*H500,2)</f>
        <v>0</v>
      </c>
      <c r="K500" s="224"/>
      <c r="L500" s="44"/>
      <c r="M500" s="225" t="s">
        <v>1</v>
      </c>
      <c r="N500" s="226" t="s">
        <v>44</v>
      </c>
      <c r="O500" s="91"/>
      <c r="P500" s="227">
        <f>O500*H500</f>
        <v>0</v>
      </c>
      <c r="Q500" s="227">
        <v>0.00031</v>
      </c>
      <c r="R500" s="227">
        <f>Q500*H500</f>
        <v>0.00099200000000000004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231</v>
      </c>
      <c r="AT500" s="229" t="s">
        <v>155</v>
      </c>
      <c r="AU500" s="229" t="s">
        <v>159</v>
      </c>
      <c r="AY500" s="17" t="s">
        <v>153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159</v>
      </c>
      <c r="BK500" s="230">
        <f>ROUND(I500*H500,2)</f>
        <v>0</v>
      </c>
      <c r="BL500" s="17" t="s">
        <v>231</v>
      </c>
      <c r="BM500" s="229" t="s">
        <v>794</v>
      </c>
    </row>
    <row r="501" s="13" customFormat="1">
      <c r="A501" s="13"/>
      <c r="B501" s="231"/>
      <c r="C501" s="232"/>
      <c r="D501" s="233" t="s">
        <v>161</v>
      </c>
      <c r="E501" s="234" t="s">
        <v>1</v>
      </c>
      <c r="F501" s="235" t="s">
        <v>795</v>
      </c>
      <c r="G501" s="232"/>
      <c r="H501" s="236">
        <v>3.2000000000000002</v>
      </c>
      <c r="I501" s="237"/>
      <c r="J501" s="232"/>
      <c r="K501" s="232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161</v>
      </c>
      <c r="AU501" s="242" t="s">
        <v>159</v>
      </c>
      <c r="AV501" s="13" t="s">
        <v>159</v>
      </c>
      <c r="AW501" s="13" t="s">
        <v>34</v>
      </c>
      <c r="AX501" s="13" t="s">
        <v>86</v>
      </c>
      <c r="AY501" s="242" t="s">
        <v>153</v>
      </c>
    </row>
    <row r="502" s="2" customFormat="1" ht="16.5" customHeight="1">
      <c r="A502" s="38"/>
      <c r="B502" s="39"/>
      <c r="C502" s="217" t="s">
        <v>796</v>
      </c>
      <c r="D502" s="217" t="s">
        <v>155</v>
      </c>
      <c r="E502" s="218" t="s">
        <v>797</v>
      </c>
      <c r="F502" s="219" t="s">
        <v>798</v>
      </c>
      <c r="G502" s="220" t="s">
        <v>234</v>
      </c>
      <c r="H502" s="221">
        <v>17.600000000000001</v>
      </c>
      <c r="I502" s="222"/>
      <c r="J502" s="223">
        <f>ROUND(I502*H502,2)</f>
        <v>0</v>
      </c>
      <c r="K502" s="224"/>
      <c r="L502" s="44"/>
      <c r="M502" s="225" t="s">
        <v>1</v>
      </c>
      <c r="N502" s="226" t="s">
        <v>44</v>
      </c>
      <c r="O502" s="91"/>
      <c r="P502" s="227">
        <f>O502*H502</f>
        <v>0</v>
      </c>
      <c r="Q502" s="227">
        <v>3.0000000000000001E-05</v>
      </c>
      <c r="R502" s="227">
        <f>Q502*H502</f>
        <v>0.00052800000000000004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231</v>
      </c>
      <c r="AT502" s="229" t="s">
        <v>155</v>
      </c>
      <c r="AU502" s="229" t="s">
        <v>159</v>
      </c>
      <c r="AY502" s="17" t="s">
        <v>153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159</v>
      </c>
      <c r="BK502" s="230">
        <f>ROUND(I502*H502,2)</f>
        <v>0</v>
      </c>
      <c r="BL502" s="17" t="s">
        <v>231</v>
      </c>
      <c r="BM502" s="229" t="s">
        <v>799</v>
      </c>
    </row>
    <row r="503" s="13" customFormat="1">
      <c r="A503" s="13"/>
      <c r="B503" s="231"/>
      <c r="C503" s="232"/>
      <c r="D503" s="233" t="s">
        <v>161</v>
      </c>
      <c r="E503" s="234" t="s">
        <v>1</v>
      </c>
      <c r="F503" s="235" t="s">
        <v>800</v>
      </c>
      <c r="G503" s="232"/>
      <c r="H503" s="236">
        <v>8.8000000000000007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161</v>
      </c>
      <c r="AU503" s="242" t="s">
        <v>159</v>
      </c>
      <c r="AV503" s="13" t="s">
        <v>159</v>
      </c>
      <c r="AW503" s="13" t="s">
        <v>34</v>
      </c>
      <c r="AX503" s="13" t="s">
        <v>78</v>
      </c>
      <c r="AY503" s="242" t="s">
        <v>153</v>
      </c>
    </row>
    <row r="504" s="13" customFormat="1">
      <c r="A504" s="13"/>
      <c r="B504" s="231"/>
      <c r="C504" s="232"/>
      <c r="D504" s="233" t="s">
        <v>161</v>
      </c>
      <c r="E504" s="234" t="s">
        <v>1</v>
      </c>
      <c r="F504" s="235" t="s">
        <v>801</v>
      </c>
      <c r="G504" s="232"/>
      <c r="H504" s="236">
        <v>8.8000000000000007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161</v>
      </c>
      <c r="AU504" s="242" t="s">
        <v>159</v>
      </c>
      <c r="AV504" s="13" t="s">
        <v>159</v>
      </c>
      <c r="AW504" s="13" t="s">
        <v>34</v>
      </c>
      <c r="AX504" s="13" t="s">
        <v>78</v>
      </c>
      <c r="AY504" s="242" t="s">
        <v>153</v>
      </c>
    </row>
    <row r="505" s="14" customFormat="1">
      <c r="A505" s="14"/>
      <c r="B505" s="243"/>
      <c r="C505" s="244"/>
      <c r="D505" s="233" t="s">
        <v>161</v>
      </c>
      <c r="E505" s="245" t="s">
        <v>1</v>
      </c>
      <c r="F505" s="246" t="s">
        <v>164</v>
      </c>
      <c r="G505" s="244"/>
      <c r="H505" s="247">
        <v>17.600000000000001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161</v>
      </c>
      <c r="AU505" s="253" t="s">
        <v>159</v>
      </c>
      <c r="AV505" s="14" t="s">
        <v>158</v>
      </c>
      <c r="AW505" s="14" t="s">
        <v>34</v>
      </c>
      <c r="AX505" s="14" t="s">
        <v>86</v>
      </c>
      <c r="AY505" s="253" t="s">
        <v>153</v>
      </c>
    </row>
    <row r="506" s="2" customFormat="1" ht="16.5" customHeight="1">
      <c r="A506" s="38"/>
      <c r="B506" s="39"/>
      <c r="C506" s="217" t="s">
        <v>802</v>
      </c>
      <c r="D506" s="217" t="s">
        <v>155</v>
      </c>
      <c r="E506" s="218" t="s">
        <v>803</v>
      </c>
      <c r="F506" s="219" t="s">
        <v>804</v>
      </c>
      <c r="G506" s="220" t="s">
        <v>401</v>
      </c>
      <c r="H506" s="221">
        <v>5</v>
      </c>
      <c r="I506" s="222"/>
      <c r="J506" s="223">
        <f>ROUND(I506*H506,2)</f>
        <v>0</v>
      </c>
      <c r="K506" s="224"/>
      <c r="L506" s="44"/>
      <c r="M506" s="225" t="s">
        <v>1</v>
      </c>
      <c r="N506" s="226" t="s">
        <v>44</v>
      </c>
      <c r="O506" s="91"/>
      <c r="P506" s="227">
        <f>O506*H506</f>
        <v>0</v>
      </c>
      <c r="Q506" s="227">
        <v>0</v>
      </c>
      <c r="R506" s="227">
        <f>Q506*H506</f>
        <v>0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231</v>
      </c>
      <c r="AT506" s="229" t="s">
        <v>155</v>
      </c>
      <c r="AU506" s="229" t="s">
        <v>159</v>
      </c>
      <c r="AY506" s="17" t="s">
        <v>153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159</v>
      </c>
      <c r="BK506" s="230">
        <f>ROUND(I506*H506,2)</f>
        <v>0</v>
      </c>
      <c r="BL506" s="17" t="s">
        <v>231</v>
      </c>
      <c r="BM506" s="229" t="s">
        <v>805</v>
      </c>
    </row>
    <row r="507" s="13" customFormat="1">
      <c r="A507" s="13"/>
      <c r="B507" s="231"/>
      <c r="C507" s="232"/>
      <c r="D507" s="233" t="s">
        <v>161</v>
      </c>
      <c r="E507" s="234" t="s">
        <v>1</v>
      </c>
      <c r="F507" s="235" t="s">
        <v>806</v>
      </c>
      <c r="G507" s="232"/>
      <c r="H507" s="236">
        <v>4</v>
      </c>
      <c r="I507" s="237"/>
      <c r="J507" s="232"/>
      <c r="K507" s="232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161</v>
      </c>
      <c r="AU507" s="242" t="s">
        <v>159</v>
      </c>
      <c r="AV507" s="13" t="s">
        <v>159</v>
      </c>
      <c r="AW507" s="13" t="s">
        <v>34</v>
      </c>
      <c r="AX507" s="13" t="s">
        <v>78</v>
      </c>
      <c r="AY507" s="242" t="s">
        <v>153</v>
      </c>
    </row>
    <row r="508" s="13" customFormat="1">
      <c r="A508" s="13"/>
      <c r="B508" s="231"/>
      <c r="C508" s="232"/>
      <c r="D508" s="233" t="s">
        <v>161</v>
      </c>
      <c r="E508" s="234" t="s">
        <v>1</v>
      </c>
      <c r="F508" s="235" t="s">
        <v>518</v>
      </c>
      <c r="G508" s="232"/>
      <c r="H508" s="236">
        <v>1</v>
      </c>
      <c r="I508" s="237"/>
      <c r="J508" s="232"/>
      <c r="K508" s="232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161</v>
      </c>
      <c r="AU508" s="242" t="s">
        <v>159</v>
      </c>
      <c r="AV508" s="13" t="s">
        <v>159</v>
      </c>
      <c r="AW508" s="13" t="s">
        <v>34</v>
      </c>
      <c r="AX508" s="13" t="s">
        <v>78</v>
      </c>
      <c r="AY508" s="242" t="s">
        <v>153</v>
      </c>
    </row>
    <row r="509" s="14" customFormat="1">
      <c r="A509" s="14"/>
      <c r="B509" s="243"/>
      <c r="C509" s="244"/>
      <c r="D509" s="233" t="s">
        <v>161</v>
      </c>
      <c r="E509" s="245" t="s">
        <v>1</v>
      </c>
      <c r="F509" s="246" t="s">
        <v>164</v>
      </c>
      <c r="G509" s="244"/>
      <c r="H509" s="247">
        <v>5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161</v>
      </c>
      <c r="AU509" s="253" t="s">
        <v>159</v>
      </c>
      <c r="AV509" s="14" t="s">
        <v>158</v>
      </c>
      <c r="AW509" s="14" t="s">
        <v>34</v>
      </c>
      <c r="AX509" s="14" t="s">
        <v>86</v>
      </c>
      <c r="AY509" s="253" t="s">
        <v>153</v>
      </c>
    </row>
    <row r="510" s="2" customFormat="1" ht="24.15" customHeight="1">
      <c r="A510" s="38"/>
      <c r="B510" s="39"/>
      <c r="C510" s="217" t="s">
        <v>807</v>
      </c>
      <c r="D510" s="217" t="s">
        <v>155</v>
      </c>
      <c r="E510" s="218" t="s">
        <v>808</v>
      </c>
      <c r="F510" s="219" t="s">
        <v>809</v>
      </c>
      <c r="G510" s="220" t="s">
        <v>287</v>
      </c>
      <c r="H510" s="221">
        <v>0.46800000000000003</v>
      </c>
      <c r="I510" s="222"/>
      <c r="J510" s="223">
        <f>ROUND(I510*H510,2)</f>
        <v>0</v>
      </c>
      <c r="K510" s="224"/>
      <c r="L510" s="44"/>
      <c r="M510" s="225" t="s">
        <v>1</v>
      </c>
      <c r="N510" s="226" t="s">
        <v>44</v>
      </c>
      <c r="O510" s="91"/>
      <c r="P510" s="227">
        <f>O510*H510</f>
        <v>0</v>
      </c>
      <c r="Q510" s="227">
        <v>0</v>
      </c>
      <c r="R510" s="227">
        <f>Q510*H510</f>
        <v>0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231</v>
      </c>
      <c r="AT510" s="229" t="s">
        <v>155</v>
      </c>
      <c r="AU510" s="229" t="s">
        <v>159</v>
      </c>
      <c r="AY510" s="17" t="s">
        <v>153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159</v>
      </c>
      <c r="BK510" s="230">
        <f>ROUND(I510*H510,2)</f>
        <v>0</v>
      </c>
      <c r="BL510" s="17" t="s">
        <v>231</v>
      </c>
      <c r="BM510" s="229" t="s">
        <v>810</v>
      </c>
    </row>
    <row r="511" s="2" customFormat="1" ht="24.15" customHeight="1">
      <c r="A511" s="38"/>
      <c r="B511" s="39"/>
      <c r="C511" s="217" t="s">
        <v>811</v>
      </c>
      <c r="D511" s="217" t="s">
        <v>155</v>
      </c>
      <c r="E511" s="218" t="s">
        <v>812</v>
      </c>
      <c r="F511" s="219" t="s">
        <v>813</v>
      </c>
      <c r="G511" s="220" t="s">
        <v>287</v>
      </c>
      <c r="H511" s="221">
        <v>0.46800000000000003</v>
      </c>
      <c r="I511" s="222"/>
      <c r="J511" s="223">
        <f>ROUND(I511*H511,2)</f>
        <v>0</v>
      </c>
      <c r="K511" s="224"/>
      <c r="L511" s="44"/>
      <c r="M511" s="225" t="s">
        <v>1</v>
      </c>
      <c r="N511" s="226" t="s">
        <v>44</v>
      </c>
      <c r="O511" s="91"/>
      <c r="P511" s="227">
        <f>O511*H511</f>
        <v>0</v>
      </c>
      <c r="Q511" s="227">
        <v>0</v>
      </c>
      <c r="R511" s="227">
        <f>Q511*H511</f>
        <v>0</v>
      </c>
      <c r="S511" s="227">
        <v>0</v>
      </c>
      <c r="T511" s="228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9" t="s">
        <v>231</v>
      </c>
      <c r="AT511" s="229" t="s">
        <v>155</v>
      </c>
      <c r="AU511" s="229" t="s">
        <v>159</v>
      </c>
      <c r="AY511" s="17" t="s">
        <v>153</v>
      </c>
      <c r="BE511" s="230">
        <f>IF(N511="základní",J511,0)</f>
        <v>0</v>
      </c>
      <c r="BF511" s="230">
        <f>IF(N511="snížená",J511,0)</f>
        <v>0</v>
      </c>
      <c r="BG511" s="230">
        <f>IF(N511="zákl. přenesená",J511,0)</f>
        <v>0</v>
      </c>
      <c r="BH511" s="230">
        <f>IF(N511="sníž. přenesená",J511,0)</f>
        <v>0</v>
      </c>
      <c r="BI511" s="230">
        <f>IF(N511="nulová",J511,0)</f>
        <v>0</v>
      </c>
      <c r="BJ511" s="17" t="s">
        <v>159</v>
      </c>
      <c r="BK511" s="230">
        <f>ROUND(I511*H511,2)</f>
        <v>0</v>
      </c>
      <c r="BL511" s="17" t="s">
        <v>231</v>
      </c>
      <c r="BM511" s="229" t="s">
        <v>814</v>
      </c>
    </row>
    <row r="512" s="12" customFormat="1" ht="22.8" customHeight="1">
      <c r="A512" s="12"/>
      <c r="B512" s="202"/>
      <c r="C512" s="203"/>
      <c r="D512" s="204" t="s">
        <v>77</v>
      </c>
      <c r="E512" s="215" t="s">
        <v>815</v>
      </c>
      <c r="F512" s="215" t="s">
        <v>816</v>
      </c>
      <c r="G512" s="203"/>
      <c r="H512" s="203"/>
      <c r="I512" s="206"/>
      <c r="J512" s="216">
        <f>BK512</f>
        <v>0</v>
      </c>
      <c r="K512" s="203"/>
      <c r="L512" s="207"/>
      <c r="M512" s="208"/>
      <c r="N512" s="209"/>
      <c r="O512" s="209"/>
      <c r="P512" s="210">
        <f>SUM(P513:P523)</f>
        <v>0</v>
      </c>
      <c r="Q512" s="209"/>
      <c r="R512" s="210">
        <f>SUM(R513:R523)</f>
        <v>0.001</v>
      </c>
      <c r="S512" s="209"/>
      <c r="T512" s="211">
        <f>SUM(T513:T523)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2" t="s">
        <v>159</v>
      </c>
      <c r="AT512" s="213" t="s">
        <v>77</v>
      </c>
      <c r="AU512" s="213" t="s">
        <v>86</v>
      </c>
      <c r="AY512" s="212" t="s">
        <v>153</v>
      </c>
      <c r="BK512" s="214">
        <f>SUM(BK513:BK523)</f>
        <v>0</v>
      </c>
    </row>
    <row r="513" s="2" customFormat="1" ht="24.15" customHeight="1">
      <c r="A513" s="38"/>
      <c r="B513" s="39"/>
      <c r="C513" s="217" t="s">
        <v>817</v>
      </c>
      <c r="D513" s="217" t="s">
        <v>155</v>
      </c>
      <c r="E513" s="218" t="s">
        <v>818</v>
      </c>
      <c r="F513" s="219" t="s">
        <v>819</v>
      </c>
      <c r="G513" s="220" t="s">
        <v>234</v>
      </c>
      <c r="H513" s="221">
        <v>20</v>
      </c>
      <c r="I513" s="222"/>
      <c r="J513" s="223">
        <f>ROUND(I513*H513,2)</f>
        <v>0</v>
      </c>
      <c r="K513" s="224"/>
      <c r="L513" s="44"/>
      <c r="M513" s="225" t="s">
        <v>1</v>
      </c>
      <c r="N513" s="226" t="s">
        <v>44</v>
      </c>
      <c r="O513" s="91"/>
      <c r="P513" s="227">
        <f>O513*H513</f>
        <v>0</v>
      </c>
      <c r="Q513" s="227">
        <v>2.0000000000000002E-05</v>
      </c>
      <c r="R513" s="227">
        <f>Q513*H513</f>
        <v>0.00040000000000000002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231</v>
      </c>
      <c r="AT513" s="229" t="s">
        <v>155</v>
      </c>
      <c r="AU513" s="229" t="s">
        <v>159</v>
      </c>
      <c r="AY513" s="17" t="s">
        <v>153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159</v>
      </c>
      <c r="BK513" s="230">
        <f>ROUND(I513*H513,2)</f>
        <v>0</v>
      </c>
      <c r="BL513" s="17" t="s">
        <v>231</v>
      </c>
      <c r="BM513" s="229" t="s">
        <v>820</v>
      </c>
    </row>
    <row r="514" s="13" customFormat="1">
      <c r="A514" s="13"/>
      <c r="B514" s="231"/>
      <c r="C514" s="232"/>
      <c r="D514" s="233" t="s">
        <v>161</v>
      </c>
      <c r="E514" s="234" t="s">
        <v>1</v>
      </c>
      <c r="F514" s="235" t="s">
        <v>480</v>
      </c>
      <c r="G514" s="232"/>
      <c r="H514" s="236">
        <v>2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161</v>
      </c>
      <c r="AU514" s="242" t="s">
        <v>159</v>
      </c>
      <c r="AV514" s="13" t="s">
        <v>159</v>
      </c>
      <c r="AW514" s="13" t="s">
        <v>34</v>
      </c>
      <c r="AX514" s="13" t="s">
        <v>78</v>
      </c>
      <c r="AY514" s="242" t="s">
        <v>153</v>
      </c>
    </row>
    <row r="515" s="13" customFormat="1">
      <c r="A515" s="13"/>
      <c r="B515" s="231"/>
      <c r="C515" s="232"/>
      <c r="D515" s="233" t="s">
        <v>161</v>
      </c>
      <c r="E515" s="234" t="s">
        <v>1</v>
      </c>
      <c r="F515" s="235" t="s">
        <v>480</v>
      </c>
      <c r="G515" s="232"/>
      <c r="H515" s="236">
        <v>2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161</v>
      </c>
      <c r="AU515" s="242" t="s">
        <v>159</v>
      </c>
      <c r="AV515" s="13" t="s">
        <v>159</v>
      </c>
      <c r="AW515" s="13" t="s">
        <v>34</v>
      </c>
      <c r="AX515" s="13" t="s">
        <v>78</v>
      </c>
      <c r="AY515" s="242" t="s">
        <v>153</v>
      </c>
    </row>
    <row r="516" s="13" customFormat="1">
      <c r="A516" s="13"/>
      <c r="B516" s="231"/>
      <c r="C516" s="232"/>
      <c r="D516" s="233" t="s">
        <v>161</v>
      </c>
      <c r="E516" s="234" t="s">
        <v>1</v>
      </c>
      <c r="F516" s="235" t="s">
        <v>480</v>
      </c>
      <c r="G516" s="232"/>
      <c r="H516" s="236">
        <v>2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161</v>
      </c>
      <c r="AU516" s="242" t="s">
        <v>159</v>
      </c>
      <c r="AV516" s="13" t="s">
        <v>159</v>
      </c>
      <c r="AW516" s="13" t="s">
        <v>34</v>
      </c>
      <c r="AX516" s="13" t="s">
        <v>78</v>
      </c>
      <c r="AY516" s="242" t="s">
        <v>153</v>
      </c>
    </row>
    <row r="517" s="13" customFormat="1">
      <c r="A517" s="13"/>
      <c r="B517" s="231"/>
      <c r="C517" s="232"/>
      <c r="D517" s="233" t="s">
        <v>161</v>
      </c>
      <c r="E517" s="234" t="s">
        <v>1</v>
      </c>
      <c r="F517" s="235" t="s">
        <v>480</v>
      </c>
      <c r="G517" s="232"/>
      <c r="H517" s="236">
        <v>2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161</v>
      </c>
      <c r="AU517" s="242" t="s">
        <v>159</v>
      </c>
      <c r="AV517" s="13" t="s">
        <v>159</v>
      </c>
      <c r="AW517" s="13" t="s">
        <v>34</v>
      </c>
      <c r="AX517" s="13" t="s">
        <v>78</v>
      </c>
      <c r="AY517" s="242" t="s">
        <v>153</v>
      </c>
    </row>
    <row r="518" s="13" customFormat="1">
      <c r="A518" s="13"/>
      <c r="B518" s="231"/>
      <c r="C518" s="232"/>
      <c r="D518" s="233" t="s">
        <v>161</v>
      </c>
      <c r="E518" s="234" t="s">
        <v>1</v>
      </c>
      <c r="F518" s="235" t="s">
        <v>480</v>
      </c>
      <c r="G518" s="232"/>
      <c r="H518" s="236">
        <v>2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161</v>
      </c>
      <c r="AU518" s="242" t="s">
        <v>159</v>
      </c>
      <c r="AV518" s="13" t="s">
        <v>159</v>
      </c>
      <c r="AW518" s="13" t="s">
        <v>34</v>
      </c>
      <c r="AX518" s="13" t="s">
        <v>78</v>
      </c>
      <c r="AY518" s="242" t="s">
        <v>153</v>
      </c>
    </row>
    <row r="519" s="13" customFormat="1">
      <c r="A519" s="13"/>
      <c r="B519" s="231"/>
      <c r="C519" s="232"/>
      <c r="D519" s="233" t="s">
        <v>161</v>
      </c>
      <c r="E519" s="234" t="s">
        <v>1</v>
      </c>
      <c r="F519" s="235" t="s">
        <v>821</v>
      </c>
      <c r="G519" s="232"/>
      <c r="H519" s="236">
        <v>5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161</v>
      </c>
      <c r="AU519" s="242" t="s">
        <v>159</v>
      </c>
      <c r="AV519" s="13" t="s">
        <v>159</v>
      </c>
      <c r="AW519" s="13" t="s">
        <v>34</v>
      </c>
      <c r="AX519" s="13" t="s">
        <v>78</v>
      </c>
      <c r="AY519" s="242" t="s">
        <v>153</v>
      </c>
    </row>
    <row r="520" s="13" customFormat="1">
      <c r="A520" s="13"/>
      <c r="B520" s="231"/>
      <c r="C520" s="232"/>
      <c r="D520" s="233" t="s">
        <v>161</v>
      </c>
      <c r="E520" s="234" t="s">
        <v>1</v>
      </c>
      <c r="F520" s="235" t="s">
        <v>821</v>
      </c>
      <c r="G520" s="232"/>
      <c r="H520" s="236">
        <v>5</v>
      </c>
      <c r="I520" s="237"/>
      <c r="J520" s="232"/>
      <c r="K520" s="232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161</v>
      </c>
      <c r="AU520" s="242" t="s">
        <v>159</v>
      </c>
      <c r="AV520" s="13" t="s">
        <v>159</v>
      </c>
      <c r="AW520" s="13" t="s">
        <v>34</v>
      </c>
      <c r="AX520" s="13" t="s">
        <v>78</v>
      </c>
      <c r="AY520" s="242" t="s">
        <v>153</v>
      </c>
    </row>
    <row r="521" s="14" customFormat="1">
      <c r="A521" s="14"/>
      <c r="B521" s="243"/>
      <c r="C521" s="244"/>
      <c r="D521" s="233" t="s">
        <v>161</v>
      </c>
      <c r="E521" s="245" t="s">
        <v>1</v>
      </c>
      <c r="F521" s="246" t="s">
        <v>164</v>
      </c>
      <c r="G521" s="244"/>
      <c r="H521" s="247">
        <v>20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161</v>
      </c>
      <c r="AU521" s="253" t="s">
        <v>159</v>
      </c>
      <c r="AV521" s="14" t="s">
        <v>158</v>
      </c>
      <c r="AW521" s="14" t="s">
        <v>34</v>
      </c>
      <c r="AX521" s="14" t="s">
        <v>86</v>
      </c>
      <c r="AY521" s="253" t="s">
        <v>153</v>
      </c>
    </row>
    <row r="522" s="2" customFormat="1" ht="24.15" customHeight="1">
      <c r="A522" s="38"/>
      <c r="B522" s="39"/>
      <c r="C522" s="217" t="s">
        <v>822</v>
      </c>
      <c r="D522" s="217" t="s">
        <v>155</v>
      </c>
      <c r="E522" s="218" t="s">
        <v>823</v>
      </c>
      <c r="F522" s="219" t="s">
        <v>824</v>
      </c>
      <c r="G522" s="220" t="s">
        <v>234</v>
      </c>
      <c r="H522" s="221">
        <v>20</v>
      </c>
      <c r="I522" s="222"/>
      <c r="J522" s="223">
        <f>ROUND(I522*H522,2)</f>
        <v>0</v>
      </c>
      <c r="K522" s="224"/>
      <c r="L522" s="44"/>
      <c r="M522" s="225" t="s">
        <v>1</v>
      </c>
      <c r="N522" s="226" t="s">
        <v>44</v>
      </c>
      <c r="O522" s="91"/>
      <c r="P522" s="227">
        <f>O522*H522</f>
        <v>0</v>
      </c>
      <c r="Q522" s="227">
        <v>3.0000000000000001E-05</v>
      </c>
      <c r="R522" s="227">
        <f>Q522*H522</f>
        <v>0.00060000000000000006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231</v>
      </c>
      <c r="AT522" s="229" t="s">
        <v>155</v>
      </c>
      <c r="AU522" s="229" t="s">
        <v>159</v>
      </c>
      <c r="AY522" s="17" t="s">
        <v>153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159</v>
      </c>
      <c r="BK522" s="230">
        <f>ROUND(I522*H522,2)</f>
        <v>0</v>
      </c>
      <c r="BL522" s="17" t="s">
        <v>231</v>
      </c>
      <c r="BM522" s="229" t="s">
        <v>825</v>
      </c>
    </row>
    <row r="523" s="13" customFormat="1">
      <c r="A523" s="13"/>
      <c r="B523" s="231"/>
      <c r="C523" s="232"/>
      <c r="D523" s="233" t="s">
        <v>161</v>
      </c>
      <c r="E523" s="234" t="s">
        <v>1</v>
      </c>
      <c r="F523" s="235" t="s">
        <v>826</v>
      </c>
      <c r="G523" s="232"/>
      <c r="H523" s="236">
        <v>20</v>
      </c>
      <c r="I523" s="237"/>
      <c r="J523" s="232"/>
      <c r="K523" s="232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161</v>
      </c>
      <c r="AU523" s="242" t="s">
        <v>159</v>
      </c>
      <c r="AV523" s="13" t="s">
        <v>159</v>
      </c>
      <c r="AW523" s="13" t="s">
        <v>34</v>
      </c>
      <c r="AX523" s="13" t="s">
        <v>86</v>
      </c>
      <c r="AY523" s="242" t="s">
        <v>153</v>
      </c>
    </row>
    <row r="524" s="12" customFormat="1" ht="22.8" customHeight="1">
      <c r="A524" s="12"/>
      <c r="B524" s="202"/>
      <c r="C524" s="203"/>
      <c r="D524" s="204" t="s">
        <v>77</v>
      </c>
      <c r="E524" s="215" t="s">
        <v>827</v>
      </c>
      <c r="F524" s="215" t="s">
        <v>828</v>
      </c>
      <c r="G524" s="203"/>
      <c r="H524" s="203"/>
      <c r="I524" s="206"/>
      <c r="J524" s="216">
        <f>BK524</f>
        <v>0</v>
      </c>
      <c r="K524" s="203"/>
      <c r="L524" s="207"/>
      <c r="M524" s="208"/>
      <c r="N524" s="209"/>
      <c r="O524" s="209"/>
      <c r="P524" s="210">
        <f>SUM(P525:P562)</f>
        <v>0</v>
      </c>
      <c r="Q524" s="209"/>
      <c r="R524" s="210">
        <f>SUM(R525:R562)</f>
        <v>0.29157252</v>
      </c>
      <c r="S524" s="209"/>
      <c r="T524" s="211">
        <f>SUM(T525:T562)</f>
        <v>0.089831879999999989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2" t="s">
        <v>159</v>
      </c>
      <c r="AT524" s="213" t="s">
        <v>77</v>
      </c>
      <c r="AU524" s="213" t="s">
        <v>86</v>
      </c>
      <c r="AY524" s="212" t="s">
        <v>153</v>
      </c>
      <c r="BK524" s="214">
        <f>SUM(BK525:BK562)</f>
        <v>0</v>
      </c>
    </row>
    <row r="525" s="2" customFormat="1" ht="24.15" customHeight="1">
      <c r="A525" s="38"/>
      <c r="B525" s="39"/>
      <c r="C525" s="217" t="s">
        <v>829</v>
      </c>
      <c r="D525" s="217" t="s">
        <v>155</v>
      </c>
      <c r="E525" s="218" t="s">
        <v>830</v>
      </c>
      <c r="F525" s="219" t="s">
        <v>831</v>
      </c>
      <c r="G525" s="220" t="s">
        <v>90</v>
      </c>
      <c r="H525" s="221">
        <v>199.74799999999999</v>
      </c>
      <c r="I525" s="222"/>
      <c r="J525" s="223">
        <f>ROUND(I525*H525,2)</f>
        <v>0</v>
      </c>
      <c r="K525" s="224"/>
      <c r="L525" s="44"/>
      <c r="M525" s="225" t="s">
        <v>1</v>
      </c>
      <c r="N525" s="226" t="s">
        <v>44</v>
      </c>
      <c r="O525" s="91"/>
      <c r="P525" s="227">
        <f>O525*H525</f>
        <v>0</v>
      </c>
      <c r="Q525" s="227">
        <v>0</v>
      </c>
      <c r="R525" s="227">
        <f>Q525*H525</f>
        <v>0</v>
      </c>
      <c r="S525" s="227">
        <v>0.00014999999999999999</v>
      </c>
      <c r="T525" s="228">
        <f>S525*H525</f>
        <v>0.029962199999999994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231</v>
      </c>
      <c r="AT525" s="229" t="s">
        <v>155</v>
      </c>
      <c r="AU525" s="229" t="s">
        <v>159</v>
      </c>
      <c r="AY525" s="17" t="s">
        <v>153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159</v>
      </c>
      <c r="BK525" s="230">
        <f>ROUND(I525*H525,2)</f>
        <v>0</v>
      </c>
      <c r="BL525" s="17" t="s">
        <v>231</v>
      </c>
      <c r="BM525" s="229" t="s">
        <v>832</v>
      </c>
    </row>
    <row r="526" s="13" customFormat="1">
      <c r="A526" s="13"/>
      <c r="B526" s="231"/>
      <c r="C526" s="232"/>
      <c r="D526" s="233" t="s">
        <v>161</v>
      </c>
      <c r="E526" s="234" t="s">
        <v>1</v>
      </c>
      <c r="F526" s="235" t="s">
        <v>97</v>
      </c>
      <c r="G526" s="232"/>
      <c r="H526" s="236">
        <v>61.119999999999997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161</v>
      </c>
      <c r="AU526" s="242" t="s">
        <v>159</v>
      </c>
      <c r="AV526" s="13" t="s">
        <v>159</v>
      </c>
      <c r="AW526" s="13" t="s">
        <v>34</v>
      </c>
      <c r="AX526" s="13" t="s">
        <v>78</v>
      </c>
      <c r="AY526" s="242" t="s">
        <v>153</v>
      </c>
    </row>
    <row r="527" s="13" customFormat="1">
      <c r="A527" s="13"/>
      <c r="B527" s="231"/>
      <c r="C527" s="232"/>
      <c r="D527" s="233" t="s">
        <v>161</v>
      </c>
      <c r="E527" s="234" t="s">
        <v>1</v>
      </c>
      <c r="F527" s="235" t="s">
        <v>100</v>
      </c>
      <c r="G527" s="232"/>
      <c r="H527" s="236">
        <v>161.30799999999999</v>
      </c>
      <c r="I527" s="237"/>
      <c r="J527" s="232"/>
      <c r="K527" s="232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161</v>
      </c>
      <c r="AU527" s="242" t="s">
        <v>159</v>
      </c>
      <c r="AV527" s="13" t="s">
        <v>159</v>
      </c>
      <c r="AW527" s="13" t="s">
        <v>34</v>
      </c>
      <c r="AX527" s="13" t="s">
        <v>78</v>
      </c>
      <c r="AY527" s="242" t="s">
        <v>153</v>
      </c>
    </row>
    <row r="528" s="13" customFormat="1">
      <c r="A528" s="13"/>
      <c r="B528" s="231"/>
      <c r="C528" s="232"/>
      <c r="D528" s="233" t="s">
        <v>161</v>
      </c>
      <c r="E528" s="234" t="s">
        <v>1</v>
      </c>
      <c r="F528" s="235" t="s">
        <v>203</v>
      </c>
      <c r="G528" s="232"/>
      <c r="H528" s="236">
        <v>-22.68</v>
      </c>
      <c r="I528" s="237"/>
      <c r="J528" s="232"/>
      <c r="K528" s="232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161</v>
      </c>
      <c r="AU528" s="242" t="s">
        <v>159</v>
      </c>
      <c r="AV528" s="13" t="s">
        <v>159</v>
      </c>
      <c r="AW528" s="13" t="s">
        <v>34</v>
      </c>
      <c r="AX528" s="13" t="s">
        <v>78</v>
      </c>
      <c r="AY528" s="242" t="s">
        <v>153</v>
      </c>
    </row>
    <row r="529" s="14" customFormat="1">
      <c r="A529" s="14"/>
      <c r="B529" s="243"/>
      <c r="C529" s="244"/>
      <c r="D529" s="233" t="s">
        <v>161</v>
      </c>
      <c r="E529" s="245" t="s">
        <v>1</v>
      </c>
      <c r="F529" s="246" t="s">
        <v>164</v>
      </c>
      <c r="G529" s="244"/>
      <c r="H529" s="247">
        <v>199.74799999999999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161</v>
      </c>
      <c r="AU529" s="253" t="s">
        <v>159</v>
      </c>
      <c r="AV529" s="14" t="s">
        <v>158</v>
      </c>
      <c r="AW529" s="14" t="s">
        <v>34</v>
      </c>
      <c r="AX529" s="14" t="s">
        <v>86</v>
      </c>
      <c r="AY529" s="253" t="s">
        <v>153</v>
      </c>
    </row>
    <row r="530" s="2" customFormat="1" ht="16.5" customHeight="1">
      <c r="A530" s="38"/>
      <c r="B530" s="39"/>
      <c r="C530" s="217" t="s">
        <v>833</v>
      </c>
      <c r="D530" s="217" t="s">
        <v>155</v>
      </c>
      <c r="E530" s="218" t="s">
        <v>834</v>
      </c>
      <c r="F530" s="219" t="s">
        <v>835</v>
      </c>
      <c r="G530" s="220" t="s">
        <v>90</v>
      </c>
      <c r="H530" s="221">
        <v>193.12799999999999</v>
      </c>
      <c r="I530" s="222"/>
      <c r="J530" s="223">
        <f>ROUND(I530*H530,2)</f>
        <v>0</v>
      </c>
      <c r="K530" s="224"/>
      <c r="L530" s="44"/>
      <c r="M530" s="225" t="s">
        <v>1</v>
      </c>
      <c r="N530" s="226" t="s">
        <v>44</v>
      </c>
      <c r="O530" s="91"/>
      <c r="P530" s="227">
        <f>O530*H530</f>
        <v>0</v>
      </c>
      <c r="Q530" s="227">
        <v>0.001</v>
      </c>
      <c r="R530" s="227">
        <f>Q530*H530</f>
        <v>0.19312799999999999</v>
      </c>
      <c r="S530" s="227">
        <v>0.00031</v>
      </c>
      <c r="T530" s="228">
        <f>S530*H530</f>
        <v>0.059869679999999995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9" t="s">
        <v>231</v>
      </c>
      <c r="AT530" s="229" t="s">
        <v>155</v>
      </c>
      <c r="AU530" s="229" t="s">
        <v>159</v>
      </c>
      <c r="AY530" s="17" t="s">
        <v>153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159</v>
      </c>
      <c r="BK530" s="230">
        <f>ROUND(I530*H530,2)</f>
        <v>0</v>
      </c>
      <c r="BL530" s="17" t="s">
        <v>231</v>
      </c>
      <c r="BM530" s="229" t="s">
        <v>836</v>
      </c>
    </row>
    <row r="531" s="13" customFormat="1">
      <c r="A531" s="13"/>
      <c r="B531" s="231"/>
      <c r="C531" s="232"/>
      <c r="D531" s="233" t="s">
        <v>161</v>
      </c>
      <c r="E531" s="234" t="s">
        <v>1</v>
      </c>
      <c r="F531" s="235" t="s">
        <v>100</v>
      </c>
      <c r="G531" s="232"/>
      <c r="H531" s="236">
        <v>161.30799999999999</v>
      </c>
      <c r="I531" s="237"/>
      <c r="J531" s="232"/>
      <c r="K531" s="232"/>
      <c r="L531" s="238"/>
      <c r="M531" s="239"/>
      <c r="N531" s="240"/>
      <c r="O531" s="240"/>
      <c r="P531" s="240"/>
      <c r="Q531" s="240"/>
      <c r="R531" s="240"/>
      <c r="S531" s="240"/>
      <c r="T531" s="24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2" t="s">
        <v>161</v>
      </c>
      <c r="AU531" s="242" t="s">
        <v>159</v>
      </c>
      <c r="AV531" s="13" t="s">
        <v>159</v>
      </c>
      <c r="AW531" s="13" t="s">
        <v>34</v>
      </c>
      <c r="AX531" s="13" t="s">
        <v>78</v>
      </c>
      <c r="AY531" s="242" t="s">
        <v>153</v>
      </c>
    </row>
    <row r="532" s="13" customFormat="1">
      <c r="A532" s="13"/>
      <c r="B532" s="231"/>
      <c r="C532" s="232"/>
      <c r="D532" s="233" t="s">
        <v>161</v>
      </c>
      <c r="E532" s="234" t="s">
        <v>1</v>
      </c>
      <c r="F532" s="235" t="s">
        <v>97</v>
      </c>
      <c r="G532" s="232"/>
      <c r="H532" s="236">
        <v>61.119999999999997</v>
      </c>
      <c r="I532" s="237"/>
      <c r="J532" s="232"/>
      <c r="K532" s="232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161</v>
      </c>
      <c r="AU532" s="242" t="s">
        <v>159</v>
      </c>
      <c r="AV532" s="13" t="s">
        <v>159</v>
      </c>
      <c r="AW532" s="13" t="s">
        <v>34</v>
      </c>
      <c r="AX532" s="13" t="s">
        <v>78</v>
      </c>
      <c r="AY532" s="242" t="s">
        <v>153</v>
      </c>
    </row>
    <row r="533" s="13" customFormat="1">
      <c r="A533" s="13"/>
      <c r="B533" s="231"/>
      <c r="C533" s="232"/>
      <c r="D533" s="233" t="s">
        <v>161</v>
      </c>
      <c r="E533" s="234" t="s">
        <v>1</v>
      </c>
      <c r="F533" s="235" t="s">
        <v>837</v>
      </c>
      <c r="G533" s="232"/>
      <c r="H533" s="236">
        <v>-26.100000000000001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161</v>
      </c>
      <c r="AU533" s="242" t="s">
        <v>159</v>
      </c>
      <c r="AV533" s="13" t="s">
        <v>159</v>
      </c>
      <c r="AW533" s="13" t="s">
        <v>34</v>
      </c>
      <c r="AX533" s="13" t="s">
        <v>78</v>
      </c>
      <c r="AY533" s="242" t="s">
        <v>153</v>
      </c>
    </row>
    <row r="534" s="13" customFormat="1">
      <c r="A534" s="13"/>
      <c r="B534" s="231"/>
      <c r="C534" s="232"/>
      <c r="D534" s="233" t="s">
        <v>161</v>
      </c>
      <c r="E534" s="234" t="s">
        <v>1</v>
      </c>
      <c r="F534" s="235" t="s">
        <v>838</v>
      </c>
      <c r="G534" s="232"/>
      <c r="H534" s="236">
        <v>-3.2000000000000002</v>
      </c>
      <c r="I534" s="237"/>
      <c r="J534" s="232"/>
      <c r="K534" s="232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161</v>
      </c>
      <c r="AU534" s="242" t="s">
        <v>159</v>
      </c>
      <c r="AV534" s="13" t="s">
        <v>159</v>
      </c>
      <c r="AW534" s="13" t="s">
        <v>34</v>
      </c>
      <c r="AX534" s="13" t="s">
        <v>78</v>
      </c>
      <c r="AY534" s="242" t="s">
        <v>153</v>
      </c>
    </row>
    <row r="535" s="14" customFormat="1">
      <c r="A535" s="14"/>
      <c r="B535" s="243"/>
      <c r="C535" s="244"/>
      <c r="D535" s="233" t="s">
        <v>161</v>
      </c>
      <c r="E535" s="245" t="s">
        <v>1</v>
      </c>
      <c r="F535" s="246" t="s">
        <v>164</v>
      </c>
      <c r="G535" s="244"/>
      <c r="H535" s="247">
        <v>193.12799999999999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161</v>
      </c>
      <c r="AU535" s="253" t="s">
        <v>159</v>
      </c>
      <c r="AV535" s="14" t="s">
        <v>158</v>
      </c>
      <c r="AW535" s="14" t="s">
        <v>34</v>
      </c>
      <c r="AX535" s="14" t="s">
        <v>86</v>
      </c>
      <c r="AY535" s="253" t="s">
        <v>153</v>
      </c>
    </row>
    <row r="536" s="2" customFormat="1" ht="21.75" customHeight="1">
      <c r="A536" s="38"/>
      <c r="B536" s="39"/>
      <c r="C536" s="217" t="s">
        <v>839</v>
      </c>
      <c r="D536" s="217" t="s">
        <v>155</v>
      </c>
      <c r="E536" s="218" t="s">
        <v>840</v>
      </c>
      <c r="F536" s="219" t="s">
        <v>841</v>
      </c>
      <c r="G536" s="220" t="s">
        <v>90</v>
      </c>
      <c r="H536" s="221">
        <v>10.077999999999999</v>
      </c>
      <c r="I536" s="222"/>
      <c r="J536" s="223">
        <f>ROUND(I536*H536,2)</f>
        <v>0</v>
      </c>
      <c r="K536" s="224"/>
      <c r="L536" s="44"/>
      <c r="M536" s="225" t="s">
        <v>1</v>
      </c>
      <c r="N536" s="226" t="s">
        <v>44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231</v>
      </c>
      <c r="AT536" s="229" t="s">
        <v>155</v>
      </c>
      <c r="AU536" s="229" t="s">
        <v>159</v>
      </c>
      <c r="AY536" s="17" t="s">
        <v>153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159</v>
      </c>
      <c r="BK536" s="230">
        <f>ROUND(I536*H536,2)</f>
        <v>0</v>
      </c>
      <c r="BL536" s="17" t="s">
        <v>231</v>
      </c>
      <c r="BM536" s="229" t="s">
        <v>842</v>
      </c>
    </row>
    <row r="537" s="13" customFormat="1">
      <c r="A537" s="13"/>
      <c r="B537" s="231"/>
      <c r="C537" s="232"/>
      <c r="D537" s="233" t="s">
        <v>161</v>
      </c>
      <c r="E537" s="234" t="s">
        <v>1</v>
      </c>
      <c r="F537" s="235" t="s">
        <v>843</v>
      </c>
      <c r="G537" s="232"/>
      <c r="H537" s="236">
        <v>0.79800000000000004</v>
      </c>
      <c r="I537" s="237"/>
      <c r="J537" s="232"/>
      <c r="K537" s="232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161</v>
      </c>
      <c r="AU537" s="242" t="s">
        <v>159</v>
      </c>
      <c r="AV537" s="13" t="s">
        <v>159</v>
      </c>
      <c r="AW537" s="13" t="s">
        <v>34</v>
      </c>
      <c r="AX537" s="13" t="s">
        <v>78</v>
      </c>
      <c r="AY537" s="242" t="s">
        <v>153</v>
      </c>
    </row>
    <row r="538" s="13" customFormat="1">
      <c r="A538" s="13"/>
      <c r="B538" s="231"/>
      <c r="C538" s="232"/>
      <c r="D538" s="233" t="s">
        <v>161</v>
      </c>
      <c r="E538" s="234" t="s">
        <v>1</v>
      </c>
      <c r="F538" s="235" t="s">
        <v>844</v>
      </c>
      <c r="G538" s="232"/>
      <c r="H538" s="236">
        <v>1.3049999999999999</v>
      </c>
      <c r="I538" s="237"/>
      <c r="J538" s="232"/>
      <c r="K538" s="232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161</v>
      </c>
      <c r="AU538" s="242" t="s">
        <v>159</v>
      </c>
      <c r="AV538" s="13" t="s">
        <v>159</v>
      </c>
      <c r="AW538" s="13" t="s">
        <v>34</v>
      </c>
      <c r="AX538" s="13" t="s">
        <v>78</v>
      </c>
      <c r="AY538" s="242" t="s">
        <v>153</v>
      </c>
    </row>
    <row r="539" s="13" customFormat="1">
      <c r="A539" s="13"/>
      <c r="B539" s="231"/>
      <c r="C539" s="232"/>
      <c r="D539" s="233" t="s">
        <v>161</v>
      </c>
      <c r="E539" s="234" t="s">
        <v>1</v>
      </c>
      <c r="F539" s="235" t="s">
        <v>845</v>
      </c>
      <c r="G539" s="232"/>
      <c r="H539" s="236">
        <v>1.885</v>
      </c>
      <c r="I539" s="237"/>
      <c r="J539" s="232"/>
      <c r="K539" s="232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161</v>
      </c>
      <c r="AU539" s="242" t="s">
        <v>159</v>
      </c>
      <c r="AV539" s="13" t="s">
        <v>159</v>
      </c>
      <c r="AW539" s="13" t="s">
        <v>34</v>
      </c>
      <c r="AX539" s="13" t="s">
        <v>78</v>
      </c>
      <c r="AY539" s="242" t="s">
        <v>153</v>
      </c>
    </row>
    <row r="540" s="13" customFormat="1">
      <c r="A540" s="13"/>
      <c r="B540" s="231"/>
      <c r="C540" s="232"/>
      <c r="D540" s="233" t="s">
        <v>161</v>
      </c>
      <c r="E540" s="234" t="s">
        <v>1</v>
      </c>
      <c r="F540" s="235" t="s">
        <v>846</v>
      </c>
      <c r="G540" s="232"/>
      <c r="H540" s="236">
        <v>3.0449999999999999</v>
      </c>
      <c r="I540" s="237"/>
      <c r="J540" s="232"/>
      <c r="K540" s="232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161</v>
      </c>
      <c r="AU540" s="242" t="s">
        <v>159</v>
      </c>
      <c r="AV540" s="13" t="s">
        <v>159</v>
      </c>
      <c r="AW540" s="13" t="s">
        <v>34</v>
      </c>
      <c r="AX540" s="13" t="s">
        <v>78</v>
      </c>
      <c r="AY540" s="242" t="s">
        <v>153</v>
      </c>
    </row>
    <row r="541" s="13" customFormat="1">
      <c r="A541" s="13"/>
      <c r="B541" s="231"/>
      <c r="C541" s="232"/>
      <c r="D541" s="233" t="s">
        <v>161</v>
      </c>
      <c r="E541" s="234" t="s">
        <v>1</v>
      </c>
      <c r="F541" s="235" t="s">
        <v>847</v>
      </c>
      <c r="G541" s="232"/>
      <c r="H541" s="236">
        <v>3.0449999999999999</v>
      </c>
      <c r="I541" s="237"/>
      <c r="J541" s="232"/>
      <c r="K541" s="232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161</v>
      </c>
      <c r="AU541" s="242" t="s">
        <v>159</v>
      </c>
      <c r="AV541" s="13" t="s">
        <v>159</v>
      </c>
      <c r="AW541" s="13" t="s">
        <v>34</v>
      </c>
      <c r="AX541" s="13" t="s">
        <v>78</v>
      </c>
      <c r="AY541" s="242" t="s">
        <v>153</v>
      </c>
    </row>
    <row r="542" s="14" customFormat="1">
      <c r="A542" s="14"/>
      <c r="B542" s="243"/>
      <c r="C542" s="244"/>
      <c r="D542" s="233" t="s">
        <v>161</v>
      </c>
      <c r="E542" s="245" t="s">
        <v>1</v>
      </c>
      <c r="F542" s="246" t="s">
        <v>164</v>
      </c>
      <c r="G542" s="244"/>
      <c r="H542" s="247">
        <v>10.077999999999999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161</v>
      </c>
      <c r="AU542" s="253" t="s">
        <v>159</v>
      </c>
      <c r="AV542" s="14" t="s">
        <v>158</v>
      </c>
      <c r="AW542" s="14" t="s">
        <v>34</v>
      </c>
      <c r="AX542" s="14" t="s">
        <v>86</v>
      </c>
      <c r="AY542" s="253" t="s">
        <v>153</v>
      </c>
    </row>
    <row r="543" s="2" customFormat="1" ht="16.5" customHeight="1">
      <c r="A543" s="38"/>
      <c r="B543" s="39"/>
      <c r="C543" s="264" t="s">
        <v>848</v>
      </c>
      <c r="D543" s="264" t="s">
        <v>330</v>
      </c>
      <c r="E543" s="265" t="s">
        <v>849</v>
      </c>
      <c r="F543" s="266" t="s">
        <v>850</v>
      </c>
      <c r="G543" s="267" t="s">
        <v>90</v>
      </c>
      <c r="H543" s="268">
        <v>10.582000000000001</v>
      </c>
      <c r="I543" s="269"/>
      <c r="J543" s="270">
        <f>ROUND(I543*H543,2)</f>
        <v>0</v>
      </c>
      <c r="K543" s="271"/>
      <c r="L543" s="272"/>
      <c r="M543" s="273" t="s">
        <v>1</v>
      </c>
      <c r="N543" s="274" t="s">
        <v>44</v>
      </c>
      <c r="O543" s="91"/>
      <c r="P543" s="227">
        <f>O543*H543</f>
        <v>0</v>
      </c>
      <c r="Q543" s="227">
        <v>0</v>
      </c>
      <c r="R543" s="227">
        <f>Q543*H543</f>
        <v>0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329</v>
      </c>
      <c r="AT543" s="229" t="s">
        <v>330</v>
      </c>
      <c r="AU543" s="229" t="s">
        <v>159</v>
      </c>
      <c r="AY543" s="17" t="s">
        <v>153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159</v>
      </c>
      <c r="BK543" s="230">
        <f>ROUND(I543*H543,2)</f>
        <v>0</v>
      </c>
      <c r="BL543" s="17" t="s">
        <v>231</v>
      </c>
      <c r="BM543" s="229" t="s">
        <v>851</v>
      </c>
    </row>
    <row r="544" s="13" customFormat="1">
      <c r="A544" s="13"/>
      <c r="B544" s="231"/>
      <c r="C544" s="232"/>
      <c r="D544" s="233" t="s">
        <v>161</v>
      </c>
      <c r="E544" s="234" t="s">
        <v>1</v>
      </c>
      <c r="F544" s="235" t="s">
        <v>852</v>
      </c>
      <c r="G544" s="232"/>
      <c r="H544" s="236">
        <v>10.077999999999999</v>
      </c>
      <c r="I544" s="237"/>
      <c r="J544" s="232"/>
      <c r="K544" s="232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161</v>
      </c>
      <c r="AU544" s="242" t="s">
        <v>159</v>
      </c>
      <c r="AV544" s="13" t="s">
        <v>159</v>
      </c>
      <c r="AW544" s="13" t="s">
        <v>34</v>
      </c>
      <c r="AX544" s="13" t="s">
        <v>86</v>
      </c>
      <c r="AY544" s="242" t="s">
        <v>153</v>
      </c>
    </row>
    <row r="545" s="13" customFormat="1">
      <c r="A545" s="13"/>
      <c r="B545" s="231"/>
      <c r="C545" s="232"/>
      <c r="D545" s="233" t="s">
        <v>161</v>
      </c>
      <c r="E545" s="232"/>
      <c r="F545" s="235" t="s">
        <v>853</v>
      </c>
      <c r="G545" s="232"/>
      <c r="H545" s="236">
        <v>10.582000000000001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161</v>
      </c>
      <c r="AU545" s="242" t="s">
        <v>159</v>
      </c>
      <c r="AV545" s="13" t="s">
        <v>159</v>
      </c>
      <c r="AW545" s="13" t="s">
        <v>4</v>
      </c>
      <c r="AX545" s="13" t="s">
        <v>86</v>
      </c>
      <c r="AY545" s="242" t="s">
        <v>153</v>
      </c>
    </row>
    <row r="546" s="2" customFormat="1" ht="24.15" customHeight="1">
      <c r="A546" s="38"/>
      <c r="B546" s="39"/>
      <c r="C546" s="264" t="s">
        <v>854</v>
      </c>
      <c r="D546" s="264" t="s">
        <v>330</v>
      </c>
      <c r="E546" s="265" t="s">
        <v>855</v>
      </c>
      <c r="F546" s="266" t="s">
        <v>856</v>
      </c>
      <c r="G546" s="267" t="s">
        <v>234</v>
      </c>
      <c r="H546" s="268">
        <v>28.399999999999999</v>
      </c>
      <c r="I546" s="269"/>
      <c r="J546" s="270">
        <f>ROUND(I546*H546,2)</f>
        <v>0</v>
      </c>
      <c r="K546" s="271"/>
      <c r="L546" s="272"/>
      <c r="M546" s="273" t="s">
        <v>1</v>
      </c>
      <c r="N546" s="274" t="s">
        <v>44</v>
      </c>
      <c r="O546" s="91"/>
      <c r="P546" s="227">
        <f>O546*H546</f>
        <v>0</v>
      </c>
      <c r="Q546" s="227">
        <v>2.0000000000000002E-05</v>
      </c>
      <c r="R546" s="227">
        <f>Q546*H546</f>
        <v>0.00056800000000000004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329</v>
      </c>
      <c r="AT546" s="229" t="s">
        <v>330</v>
      </c>
      <c r="AU546" s="229" t="s">
        <v>159</v>
      </c>
      <c r="AY546" s="17" t="s">
        <v>153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159</v>
      </c>
      <c r="BK546" s="230">
        <f>ROUND(I546*H546,2)</f>
        <v>0</v>
      </c>
      <c r="BL546" s="17" t="s">
        <v>231</v>
      </c>
      <c r="BM546" s="229" t="s">
        <v>857</v>
      </c>
    </row>
    <row r="547" s="13" customFormat="1">
      <c r="A547" s="13"/>
      <c r="B547" s="231"/>
      <c r="C547" s="232"/>
      <c r="D547" s="233" t="s">
        <v>161</v>
      </c>
      <c r="E547" s="234" t="s">
        <v>1</v>
      </c>
      <c r="F547" s="235" t="s">
        <v>858</v>
      </c>
      <c r="G547" s="232"/>
      <c r="H547" s="236">
        <v>4</v>
      </c>
      <c r="I547" s="237"/>
      <c r="J547" s="232"/>
      <c r="K547" s="232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161</v>
      </c>
      <c r="AU547" s="242" t="s">
        <v>159</v>
      </c>
      <c r="AV547" s="13" t="s">
        <v>159</v>
      </c>
      <c r="AW547" s="13" t="s">
        <v>34</v>
      </c>
      <c r="AX547" s="13" t="s">
        <v>78</v>
      </c>
      <c r="AY547" s="242" t="s">
        <v>153</v>
      </c>
    </row>
    <row r="548" s="13" customFormat="1">
      <c r="A548" s="13"/>
      <c r="B548" s="231"/>
      <c r="C548" s="232"/>
      <c r="D548" s="233" t="s">
        <v>161</v>
      </c>
      <c r="E548" s="234" t="s">
        <v>1</v>
      </c>
      <c r="F548" s="235" t="s">
        <v>859</v>
      </c>
      <c r="G548" s="232"/>
      <c r="H548" s="236">
        <v>4.7000000000000002</v>
      </c>
      <c r="I548" s="237"/>
      <c r="J548" s="232"/>
      <c r="K548" s="232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161</v>
      </c>
      <c r="AU548" s="242" t="s">
        <v>159</v>
      </c>
      <c r="AV548" s="13" t="s">
        <v>159</v>
      </c>
      <c r="AW548" s="13" t="s">
        <v>34</v>
      </c>
      <c r="AX548" s="13" t="s">
        <v>78</v>
      </c>
      <c r="AY548" s="242" t="s">
        <v>153</v>
      </c>
    </row>
    <row r="549" s="13" customFormat="1">
      <c r="A549" s="13"/>
      <c r="B549" s="231"/>
      <c r="C549" s="232"/>
      <c r="D549" s="233" t="s">
        <v>161</v>
      </c>
      <c r="E549" s="234" t="s">
        <v>1</v>
      </c>
      <c r="F549" s="235" t="s">
        <v>860</v>
      </c>
      <c r="G549" s="232"/>
      <c r="H549" s="236">
        <v>5.5</v>
      </c>
      <c r="I549" s="237"/>
      <c r="J549" s="232"/>
      <c r="K549" s="232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161</v>
      </c>
      <c r="AU549" s="242" t="s">
        <v>159</v>
      </c>
      <c r="AV549" s="13" t="s">
        <v>159</v>
      </c>
      <c r="AW549" s="13" t="s">
        <v>34</v>
      </c>
      <c r="AX549" s="13" t="s">
        <v>78</v>
      </c>
      <c r="AY549" s="242" t="s">
        <v>153</v>
      </c>
    </row>
    <row r="550" s="13" customFormat="1">
      <c r="A550" s="13"/>
      <c r="B550" s="231"/>
      <c r="C550" s="232"/>
      <c r="D550" s="233" t="s">
        <v>161</v>
      </c>
      <c r="E550" s="234" t="s">
        <v>1</v>
      </c>
      <c r="F550" s="235" t="s">
        <v>861</v>
      </c>
      <c r="G550" s="232"/>
      <c r="H550" s="236">
        <v>7.0999999999999996</v>
      </c>
      <c r="I550" s="237"/>
      <c r="J550" s="232"/>
      <c r="K550" s="232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161</v>
      </c>
      <c r="AU550" s="242" t="s">
        <v>159</v>
      </c>
      <c r="AV550" s="13" t="s">
        <v>159</v>
      </c>
      <c r="AW550" s="13" t="s">
        <v>34</v>
      </c>
      <c r="AX550" s="13" t="s">
        <v>78</v>
      </c>
      <c r="AY550" s="242" t="s">
        <v>153</v>
      </c>
    </row>
    <row r="551" s="13" customFormat="1">
      <c r="A551" s="13"/>
      <c r="B551" s="231"/>
      <c r="C551" s="232"/>
      <c r="D551" s="233" t="s">
        <v>161</v>
      </c>
      <c r="E551" s="234" t="s">
        <v>1</v>
      </c>
      <c r="F551" s="235" t="s">
        <v>862</v>
      </c>
      <c r="G551" s="232"/>
      <c r="H551" s="236">
        <v>7.0999999999999996</v>
      </c>
      <c r="I551" s="237"/>
      <c r="J551" s="232"/>
      <c r="K551" s="232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161</v>
      </c>
      <c r="AU551" s="242" t="s">
        <v>159</v>
      </c>
      <c r="AV551" s="13" t="s">
        <v>159</v>
      </c>
      <c r="AW551" s="13" t="s">
        <v>34</v>
      </c>
      <c r="AX551" s="13" t="s">
        <v>78</v>
      </c>
      <c r="AY551" s="242" t="s">
        <v>153</v>
      </c>
    </row>
    <row r="552" s="14" customFormat="1">
      <c r="A552" s="14"/>
      <c r="B552" s="243"/>
      <c r="C552" s="244"/>
      <c r="D552" s="233" t="s">
        <v>161</v>
      </c>
      <c r="E552" s="245" t="s">
        <v>1</v>
      </c>
      <c r="F552" s="246" t="s">
        <v>164</v>
      </c>
      <c r="G552" s="244"/>
      <c r="H552" s="247">
        <v>28.399999999999999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3" t="s">
        <v>161</v>
      </c>
      <c r="AU552" s="253" t="s">
        <v>159</v>
      </c>
      <c r="AV552" s="14" t="s">
        <v>158</v>
      </c>
      <c r="AW552" s="14" t="s">
        <v>34</v>
      </c>
      <c r="AX552" s="14" t="s">
        <v>86</v>
      </c>
      <c r="AY552" s="253" t="s">
        <v>153</v>
      </c>
    </row>
    <row r="553" s="2" customFormat="1" ht="33" customHeight="1">
      <c r="A553" s="38"/>
      <c r="B553" s="39"/>
      <c r="C553" s="217" t="s">
        <v>863</v>
      </c>
      <c r="D553" s="217" t="s">
        <v>155</v>
      </c>
      <c r="E553" s="218" t="s">
        <v>864</v>
      </c>
      <c r="F553" s="219" t="s">
        <v>865</v>
      </c>
      <c r="G553" s="220" t="s">
        <v>90</v>
      </c>
      <c r="H553" s="221">
        <v>199.74799999999999</v>
      </c>
      <c r="I553" s="222"/>
      <c r="J553" s="223">
        <f>ROUND(I553*H553,2)</f>
        <v>0</v>
      </c>
      <c r="K553" s="224"/>
      <c r="L553" s="44"/>
      <c r="M553" s="225" t="s">
        <v>1</v>
      </c>
      <c r="N553" s="226" t="s">
        <v>44</v>
      </c>
      <c r="O553" s="91"/>
      <c r="P553" s="227">
        <f>O553*H553</f>
        <v>0</v>
      </c>
      <c r="Q553" s="227">
        <v>0.00020000000000000001</v>
      </c>
      <c r="R553" s="227">
        <f>Q553*H553</f>
        <v>0.039949600000000002</v>
      </c>
      <c r="S553" s="227">
        <v>0</v>
      </c>
      <c r="T553" s="228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9" t="s">
        <v>231</v>
      </c>
      <c r="AT553" s="229" t="s">
        <v>155</v>
      </c>
      <c r="AU553" s="229" t="s">
        <v>159</v>
      </c>
      <c r="AY553" s="17" t="s">
        <v>153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17" t="s">
        <v>159</v>
      </c>
      <c r="BK553" s="230">
        <f>ROUND(I553*H553,2)</f>
        <v>0</v>
      </c>
      <c r="BL553" s="17" t="s">
        <v>231</v>
      </c>
      <c r="BM553" s="229" t="s">
        <v>866</v>
      </c>
    </row>
    <row r="554" s="13" customFormat="1">
      <c r="A554" s="13"/>
      <c r="B554" s="231"/>
      <c r="C554" s="232"/>
      <c r="D554" s="233" t="s">
        <v>161</v>
      </c>
      <c r="E554" s="234" t="s">
        <v>1</v>
      </c>
      <c r="F554" s="235" t="s">
        <v>97</v>
      </c>
      <c r="G554" s="232"/>
      <c r="H554" s="236">
        <v>61.119999999999997</v>
      </c>
      <c r="I554" s="237"/>
      <c r="J554" s="232"/>
      <c r="K554" s="232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161</v>
      </c>
      <c r="AU554" s="242" t="s">
        <v>159</v>
      </c>
      <c r="AV554" s="13" t="s">
        <v>159</v>
      </c>
      <c r="AW554" s="13" t="s">
        <v>34</v>
      </c>
      <c r="AX554" s="13" t="s">
        <v>78</v>
      </c>
      <c r="AY554" s="242" t="s">
        <v>153</v>
      </c>
    </row>
    <row r="555" s="13" customFormat="1">
      <c r="A555" s="13"/>
      <c r="B555" s="231"/>
      <c r="C555" s="232"/>
      <c r="D555" s="233" t="s">
        <v>161</v>
      </c>
      <c r="E555" s="234" t="s">
        <v>1</v>
      </c>
      <c r="F555" s="235" t="s">
        <v>100</v>
      </c>
      <c r="G555" s="232"/>
      <c r="H555" s="236">
        <v>161.30799999999999</v>
      </c>
      <c r="I555" s="237"/>
      <c r="J555" s="232"/>
      <c r="K555" s="232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161</v>
      </c>
      <c r="AU555" s="242" t="s">
        <v>159</v>
      </c>
      <c r="AV555" s="13" t="s">
        <v>159</v>
      </c>
      <c r="AW555" s="13" t="s">
        <v>34</v>
      </c>
      <c r="AX555" s="13" t="s">
        <v>78</v>
      </c>
      <c r="AY555" s="242" t="s">
        <v>153</v>
      </c>
    </row>
    <row r="556" s="13" customFormat="1">
      <c r="A556" s="13"/>
      <c r="B556" s="231"/>
      <c r="C556" s="232"/>
      <c r="D556" s="233" t="s">
        <v>161</v>
      </c>
      <c r="E556" s="234" t="s">
        <v>1</v>
      </c>
      <c r="F556" s="235" t="s">
        <v>203</v>
      </c>
      <c r="G556" s="232"/>
      <c r="H556" s="236">
        <v>-22.68</v>
      </c>
      <c r="I556" s="237"/>
      <c r="J556" s="232"/>
      <c r="K556" s="232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161</v>
      </c>
      <c r="AU556" s="242" t="s">
        <v>159</v>
      </c>
      <c r="AV556" s="13" t="s">
        <v>159</v>
      </c>
      <c r="AW556" s="13" t="s">
        <v>34</v>
      </c>
      <c r="AX556" s="13" t="s">
        <v>78</v>
      </c>
      <c r="AY556" s="242" t="s">
        <v>153</v>
      </c>
    </row>
    <row r="557" s="14" customFormat="1">
      <c r="A557" s="14"/>
      <c r="B557" s="243"/>
      <c r="C557" s="244"/>
      <c r="D557" s="233" t="s">
        <v>161</v>
      </c>
      <c r="E557" s="245" t="s">
        <v>1</v>
      </c>
      <c r="F557" s="246" t="s">
        <v>164</v>
      </c>
      <c r="G557" s="244"/>
      <c r="H557" s="247">
        <v>199.74799999999999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161</v>
      </c>
      <c r="AU557" s="253" t="s">
        <v>159</v>
      </c>
      <c r="AV557" s="14" t="s">
        <v>158</v>
      </c>
      <c r="AW557" s="14" t="s">
        <v>34</v>
      </c>
      <c r="AX557" s="14" t="s">
        <v>86</v>
      </c>
      <c r="AY557" s="253" t="s">
        <v>153</v>
      </c>
    </row>
    <row r="558" s="2" customFormat="1" ht="24.15" customHeight="1">
      <c r="A558" s="38"/>
      <c r="B558" s="39"/>
      <c r="C558" s="217" t="s">
        <v>867</v>
      </c>
      <c r="D558" s="217" t="s">
        <v>155</v>
      </c>
      <c r="E558" s="218" t="s">
        <v>868</v>
      </c>
      <c r="F558" s="219" t="s">
        <v>869</v>
      </c>
      <c r="G558" s="220" t="s">
        <v>90</v>
      </c>
      <c r="H558" s="221">
        <v>199.74799999999999</v>
      </c>
      <c r="I558" s="222"/>
      <c r="J558" s="223">
        <f>ROUND(I558*H558,2)</f>
        <v>0</v>
      </c>
      <c r="K558" s="224"/>
      <c r="L558" s="44"/>
      <c r="M558" s="225" t="s">
        <v>1</v>
      </c>
      <c r="N558" s="226" t="s">
        <v>44</v>
      </c>
      <c r="O558" s="91"/>
      <c r="P558" s="227">
        <f>O558*H558</f>
        <v>0</v>
      </c>
      <c r="Q558" s="227">
        <v>0.00029</v>
      </c>
      <c r="R558" s="227">
        <f>Q558*H558</f>
        <v>0.05792692</v>
      </c>
      <c r="S558" s="227">
        <v>0</v>
      </c>
      <c r="T558" s="22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231</v>
      </c>
      <c r="AT558" s="229" t="s">
        <v>155</v>
      </c>
      <c r="AU558" s="229" t="s">
        <v>159</v>
      </c>
      <c r="AY558" s="17" t="s">
        <v>153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159</v>
      </c>
      <c r="BK558" s="230">
        <f>ROUND(I558*H558,2)</f>
        <v>0</v>
      </c>
      <c r="BL558" s="17" t="s">
        <v>231</v>
      </c>
      <c r="BM558" s="229" t="s">
        <v>870</v>
      </c>
    </row>
    <row r="559" s="13" customFormat="1">
      <c r="A559" s="13"/>
      <c r="B559" s="231"/>
      <c r="C559" s="232"/>
      <c r="D559" s="233" t="s">
        <v>161</v>
      </c>
      <c r="E559" s="234" t="s">
        <v>1</v>
      </c>
      <c r="F559" s="235" t="s">
        <v>97</v>
      </c>
      <c r="G559" s="232"/>
      <c r="H559" s="236">
        <v>61.119999999999997</v>
      </c>
      <c r="I559" s="237"/>
      <c r="J559" s="232"/>
      <c r="K559" s="232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161</v>
      </c>
      <c r="AU559" s="242" t="s">
        <v>159</v>
      </c>
      <c r="AV559" s="13" t="s">
        <v>159</v>
      </c>
      <c r="AW559" s="13" t="s">
        <v>34</v>
      </c>
      <c r="AX559" s="13" t="s">
        <v>78</v>
      </c>
      <c r="AY559" s="242" t="s">
        <v>153</v>
      </c>
    </row>
    <row r="560" s="13" customFormat="1">
      <c r="A560" s="13"/>
      <c r="B560" s="231"/>
      <c r="C560" s="232"/>
      <c r="D560" s="233" t="s">
        <v>161</v>
      </c>
      <c r="E560" s="234" t="s">
        <v>1</v>
      </c>
      <c r="F560" s="235" t="s">
        <v>100</v>
      </c>
      <c r="G560" s="232"/>
      <c r="H560" s="236">
        <v>161.30799999999999</v>
      </c>
      <c r="I560" s="237"/>
      <c r="J560" s="232"/>
      <c r="K560" s="232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161</v>
      </c>
      <c r="AU560" s="242" t="s">
        <v>159</v>
      </c>
      <c r="AV560" s="13" t="s">
        <v>159</v>
      </c>
      <c r="AW560" s="13" t="s">
        <v>34</v>
      </c>
      <c r="AX560" s="13" t="s">
        <v>78</v>
      </c>
      <c r="AY560" s="242" t="s">
        <v>153</v>
      </c>
    </row>
    <row r="561" s="13" customFormat="1">
      <c r="A561" s="13"/>
      <c r="B561" s="231"/>
      <c r="C561" s="232"/>
      <c r="D561" s="233" t="s">
        <v>161</v>
      </c>
      <c r="E561" s="234" t="s">
        <v>1</v>
      </c>
      <c r="F561" s="235" t="s">
        <v>203</v>
      </c>
      <c r="G561" s="232"/>
      <c r="H561" s="236">
        <v>-22.68</v>
      </c>
      <c r="I561" s="237"/>
      <c r="J561" s="232"/>
      <c r="K561" s="232"/>
      <c r="L561" s="238"/>
      <c r="M561" s="239"/>
      <c r="N561" s="240"/>
      <c r="O561" s="240"/>
      <c r="P561" s="240"/>
      <c r="Q561" s="240"/>
      <c r="R561" s="240"/>
      <c r="S561" s="240"/>
      <c r="T561" s="24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2" t="s">
        <v>161</v>
      </c>
      <c r="AU561" s="242" t="s">
        <v>159</v>
      </c>
      <c r="AV561" s="13" t="s">
        <v>159</v>
      </c>
      <c r="AW561" s="13" t="s">
        <v>34</v>
      </c>
      <c r="AX561" s="13" t="s">
        <v>78</v>
      </c>
      <c r="AY561" s="242" t="s">
        <v>153</v>
      </c>
    </row>
    <row r="562" s="14" customFormat="1">
      <c r="A562" s="14"/>
      <c r="B562" s="243"/>
      <c r="C562" s="244"/>
      <c r="D562" s="233" t="s">
        <v>161</v>
      </c>
      <c r="E562" s="245" t="s">
        <v>1</v>
      </c>
      <c r="F562" s="246" t="s">
        <v>164</v>
      </c>
      <c r="G562" s="244"/>
      <c r="H562" s="247">
        <v>199.74799999999999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3" t="s">
        <v>161</v>
      </c>
      <c r="AU562" s="253" t="s">
        <v>159</v>
      </c>
      <c r="AV562" s="14" t="s">
        <v>158</v>
      </c>
      <c r="AW562" s="14" t="s">
        <v>34</v>
      </c>
      <c r="AX562" s="14" t="s">
        <v>86</v>
      </c>
      <c r="AY562" s="253" t="s">
        <v>153</v>
      </c>
    </row>
    <row r="563" s="12" customFormat="1" ht="25.92" customHeight="1">
      <c r="A563" s="12"/>
      <c r="B563" s="202"/>
      <c r="C563" s="203"/>
      <c r="D563" s="204" t="s">
        <v>77</v>
      </c>
      <c r="E563" s="205" t="s">
        <v>871</v>
      </c>
      <c r="F563" s="205" t="s">
        <v>872</v>
      </c>
      <c r="G563" s="203"/>
      <c r="H563" s="203"/>
      <c r="I563" s="206"/>
      <c r="J563" s="189">
        <f>BK563</f>
        <v>0</v>
      </c>
      <c r="K563" s="203"/>
      <c r="L563" s="207"/>
      <c r="M563" s="208"/>
      <c r="N563" s="209"/>
      <c r="O563" s="209"/>
      <c r="P563" s="210">
        <f>P564+P567</f>
        <v>0</v>
      </c>
      <c r="Q563" s="209"/>
      <c r="R563" s="210">
        <f>R564+R567</f>
        <v>0</v>
      </c>
      <c r="S563" s="209"/>
      <c r="T563" s="211">
        <f>T564+T567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2" t="s">
        <v>180</v>
      </c>
      <c r="AT563" s="213" t="s">
        <v>77</v>
      </c>
      <c r="AU563" s="213" t="s">
        <v>78</v>
      </c>
      <c r="AY563" s="212" t="s">
        <v>153</v>
      </c>
      <c r="BK563" s="214">
        <f>BK564+BK567</f>
        <v>0</v>
      </c>
    </row>
    <row r="564" s="12" customFormat="1" ht="22.8" customHeight="1">
      <c r="A564" s="12"/>
      <c r="B564" s="202"/>
      <c r="C564" s="203"/>
      <c r="D564" s="204" t="s">
        <v>77</v>
      </c>
      <c r="E564" s="215" t="s">
        <v>873</v>
      </c>
      <c r="F564" s="215" t="s">
        <v>874</v>
      </c>
      <c r="G564" s="203"/>
      <c r="H564" s="203"/>
      <c r="I564" s="206"/>
      <c r="J564" s="216">
        <f>BK564</f>
        <v>0</v>
      </c>
      <c r="K564" s="203"/>
      <c r="L564" s="207"/>
      <c r="M564" s="208"/>
      <c r="N564" s="209"/>
      <c r="O564" s="209"/>
      <c r="P564" s="210">
        <f>SUM(P565:P566)</f>
        <v>0</v>
      </c>
      <c r="Q564" s="209"/>
      <c r="R564" s="210">
        <f>SUM(R565:R566)</f>
        <v>0</v>
      </c>
      <c r="S564" s="209"/>
      <c r="T564" s="211">
        <f>SUM(T565:T566)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2" t="s">
        <v>180</v>
      </c>
      <c r="AT564" s="213" t="s">
        <v>77</v>
      </c>
      <c r="AU564" s="213" t="s">
        <v>86</v>
      </c>
      <c r="AY564" s="212" t="s">
        <v>153</v>
      </c>
      <c r="BK564" s="214">
        <f>SUM(BK565:BK566)</f>
        <v>0</v>
      </c>
    </row>
    <row r="565" s="2" customFormat="1" ht="16.5" customHeight="1">
      <c r="A565" s="38"/>
      <c r="B565" s="39"/>
      <c r="C565" s="217" t="s">
        <v>875</v>
      </c>
      <c r="D565" s="217" t="s">
        <v>155</v>
      </c>
      <c r="E565" s="218" t="s">
        <v>876</v>
      </c>
      <c r="F565" s="219" t="s">
        <v>877</v>
      </c>
      <c r="G565" s="220" t="s">
        <v>352</v>
      </c>
      <c r="H565" s="221">
        <v>1</v>
      </c>
      <c r="I565" s="222"/>
      <c r="J565" s="223">
        <f>ROUND(I565*H565,2)</f>
        <v>0</v>
      </c>
      <c r="K565" s="224"/>
      <c r="L565" s="44"/>
      <c r="M565" s="225" t="s">
        <v>1</v>
      </c>
      <c r="N565" s="226" t="s">
        <v>44</v>
      </c>
      <c r="O565" s="91"/>
      <c r="P565" s="227">
        <f>O565*H565</f>
        <v>0</v>
      </c>
      <c r="Q565" s="227">
        <v>0</v>
      </c>
      <c r="R565" s="227">
        <f>Q565*H565</f>
        <v>0</v>
      </c>
      <c r="S565" s="227">
        <v>0</v>
      </c>
      <c r="T565" s="22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878</v>
      </c>
      <c r="AT565" s="229" t="s">
        <v>155</v>
      </c>
      <c r="AU565" s="229" t="s">
        <v>159</v>
      </c>
      <c r="AY565" s="17" t="s">
        <v>153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159</v>
      </c>
      <c r="BK565" s="230">
        <f>ROUND(I565*H565,2)</f>
        <v>0</v>
      </c>
      <c r="BL565" s="17" t="s">
        <v>878</v>
      </c>
      <c r="BM565" s="229" t="s">
        <v>879</v>
      </c>
    </row>
    <row r="566" s="13" customFormat="1">
      <c r="A566" s="13"/>
      <c r="B566" s="231"/>
      <c r="C566" s="232"/>
      <c r="D566" s="233" t="s">
        <v>161</v>
      </c>
      <c r="E566" s="234" t="s">
        <v>1</v>
      </c>
      <c r="F566" s="235" t="s">
        <v>86</v>
      </c>
      <c r="G566" s="232"/>
      <c r="H566" s="236">
        <v>1</v>
      </c>
      <c r="I566" s="237"/>
      <c r="J566" s="232"/>
      <c r="K566" s="232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161</v>
      </c>
      <c r="AU566" s="242" t="s">
        <v>159</v>
      </c>
      <c r="AV566" s="13" t="s">
        <v>159</v>
      </c>
      <c r="AW566" s="13" t="s">
        <v>34</v>
      </c>
      <c r="AX566" s="13" t="s">
        <v>86</v>
      </c>
      <c r="AY566" s="242" t="s">
        <v>153</v>
      </c>
    </row>
    <row r="567" s="12" customFormat="1" ht="22.8" customHeight="1">
      <c r="A567" s="12"/>
      <c r="B567" s="202"/>
      <c r="C567" s="203"/>
      <c r="D567" s="204" t="s">
        <v>77</v>
      </c>
      <c r="E567" s="215" t="s">
        <v>880</v>
      </c>
      <c r="F567" s="215" t="s">
        <v>881</v>
      </c>
      <c r="G567" s="203"/>
      <c r="H567" s="203"/>
      <c r="I567" s="206"/>
      <c r="J567" s="216">
        <f>BK567</f>
        <v>0</v>
      </c>
      <c r="K567" s="203"/>
      <c r="L567" s="207"/>
      <c r="M567" s="208"/>
      <c r="N567" s="209"/>
      <c r="O567" s="209"/>
      <c r="P567" s="210">
        <f>P568</f>
        <v>0</v>
      </c>
      <c r="Q567" s="209"/>
      <c r="R567" s="210">
        <f>R568</f>
        <v>0</v>
      </c>
      <c r="S567" s="209"/>
      <c r="T567" s="211">
        <f>T568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2" t="s">
        <v>180</v>
      </c>
      <c r="AT567" s="213" t="s">
        <v>77</v>
      </c>
      <c r="AU567" s="213" t="s">
        <v>86</v>
      </c>
      <c r="AY567" s="212" t="s">
        <v>153</v>
      </c>
      <c r="BK567" s="214">
        <f>BK568</f>
        <v>0</v>
      </c>
    </row>
    <row r="568" s="2" customFormat="1" ht="16.5" customHeight="1">
      <c r="A568" s="38"/>
      <c r="B568" s="39"/>
      <c r="C568" s="217" t="s">
        <v>882</v>
      </c>
      <c r="D568" s="217" t="s">
        <v>155</v>
      </c>
      <c r="E568" s="218" t="s">
        <v>883</v>
      </c>
      <c r="F568" s="219" t="s">
        <v>884</v>
      </c>
      <c r="G568" s="220" t="s">
        <v>488</v>
      </c>
      <c r="H568" s="275"/>
      <c r="I568" s="222"/>
      <c r="J568" s="223">
        <f>ROUND(I568*H568,2)</f>
        <v>0</v>
      </c>
      <c r="K568" s="224"/>
      <c r="L568" s="44"/>
      <c r="M568" s="225" t="s">
        <v>1</v>
      </c>
      <c r="N568" s="226" t="s">
        <v>44</v>
      </c>
      <c r="O568" s="91"/>
      <c r="P568" s="227">
        <f>O568*H568</f>
        <v>0</v>
      </c>
      <c r="Q568" s="227">
        <v>0</v>
      </c>
      <c r="R568" s="227">
        <f>Q568*H568</f>
        <v>0</v>
      </c>
      <c r="S568" s="227">
        <v>0</v>
      </c>
      <c r="T568" s="228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9" t="s">
        <v>878</v>
      </c>
      <c r="AT568" s="229" t="s">
        <v>155</v>
      </c>
      <c r="AU568" s="229" t="s">
        <v>159</v>
      </c>
      <c r="AY568" s="17" t="s">
        <v>153</v>
      </c>
      <c r="BE568" s="230">
        <f>IF(N568="základní",J568,0)</f>
        <v>0</v>
      </c>
      <c r="BF568" s="230">
        <f>IF(N568="snížená",J568,0)</f>
        <v>0</v>
      </c>
      <c r="BG568" s="230">
        <f>IF(N568="zákl. přenesená",J568,0)</f>
        <v>0</v>
      </c>
      <c r="BH568" s="230">
        <f>IF(N568="sníž. přenesená",J568,0)</f>
        <v>0</v>
      </c>
      <c r="BI568" s="230">
        <f>IF(N568="nulová",J568,0)</f>
        <v>0</v>
      </c>
      <c r="BJ568" s="17" t="s">
        <v>159</v>
      </c>
      <c r="BK568" s="230">
        <f>ROUND(I568*H568,2)</f>
        <v>0</v>
      </c>
      <c r="BL568" s="17" t="s">
        <v>878</v>
      </c>
      <c r="BM568" s="229" t="s">
        <v>885</v>
      </c>
    </row>
    <row r="569" s="2" customFormat="1" ht="49.92" customHeight="1">
      <c r="A569" s="38"/>
      <c r="B569" s="39"/>
      <c r="C569" s="40"/>
      <c r="D569" s="40"/>
      <c r="E569" s="205" t="s">
        <v>886</v>
      </c>
      <c r="F569" s="205" t="s">
        <v>887</v>
      </c>
      <c r="G569" s="40"/>
      <c r="H569" s="40"/>
      <c r="I569" s="40"/>
      <c r="J569" s="189">
        <f>BK569</f>
        <v>0</v>
      </c>
      <c r="K569" s="40"/>
      <c r="L569" s="44"/>
      <c r="M569" s="276"/>
      <c r="N569" s="277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77</v>
      </c>
      <c r="AU569" s="17" t="s">
        <v>78</v>
      </c>
      <c r="AY569" s="17" t="s">
        <v>888</v>
      </c>
      <c r="BK569" s="230">
        <f>SUM(BK570:BK574)</f>
        <v>0</v>
      </c>
    </row>
    <row r="570" s="2" customFormat="1" ht="16.32" customHeight="1">
      <c r="A570" s="38"/>
      <c r="B570" s="39"/>
      <c r="C570" s="278" t="s">
        <v>1</v>
      </c>
      <c r="D570" s="278" t="s">
        <v>155</v>
      </c>
      <c r="E570" s="279" t="s">
        <v>1</v>
      </c>
      <c r="F570" s="280" t="s">
        <v>1</v>
      </c>
      <c r="G570" s="281" t="s">
        <v>1</v>
      </c>
      <c r="H570" s="282"/>
      <c r="I570" s="283"/>
      <c r="J570" s="284">
        <f>BK570</f>
        <v>0</v>
      </c>
      <c r="K570" s="224"/>
      <c r="L570" s="44"/>
      <c r="M570" s="285" t="s">
        <v>1</v>
      </c>
      <c r="N570" s="286" t="s">
        <v>44</v>
      </c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888</v>
      </c>
      <c r="AU570" s="17" t="s">
        <v>86</v>
      </c>
      <c r="AY570" s="17" t="s">
        <v>888</v>
      </c>
      <c r="BE570" s="230">
        <f>IF(N570="základní",J570,0)</f>
        <v>0</v>
      </c>
      <c r="BF570" s="230">
        <f>IF(N570="snížená",J570,0)</f>
        <v>0</v>
      </c>
      <c r="BG570" s="230">
        <f>IF(N570="zákl. přenesená",J570,0)</f>
        <v>0</v>
      </c>
      <c r="BH570" s="230">
        <f>IF(N570="sníž. přenesená",J570,0)</f>
        <v>0</v>
      </c>
      <c r="BI570" s="230">
        <f>IF(N570="nulová",J570,0)</f>
        <v>0</v>
      </c>
      <c r="BJ570" s="17" t="s">
        <v>159</v>
      </c>
      <c r="BK570" s="230">
        <f>I570*H570</f>
        <v>0</v>
      </c>
    </row>
    <row r="571" s="2" customFormat="1" ht="16.32" customHeight="1">
      <c r="A571" s="38"/>
      <c r="B571" s="39"/>
      <c r="C571" s="278" t="s">
        <v>1</v>
      </c>
      <c r="D571" s="278" t="s">
        <v>155</v>
      </c>
      <c r="E571" s="279" t="s">
        <v>1</v>
      </c>
      <c r="F571" s="280" t="s">
        <v>1</v>
      </c>
      <c r="G571" s="281" t="s">
        <v>1</v>
      </c>
      <c r="H571" s="282"/>
      <c r="I571" s="283"/>
      <c r="J571" s="284">
        <f>BK571</f>
        <v>0</v>
      </c>
      <c r="K571" s="224"/>
      <c r="L571" s="44"/>
      <c r="M571" s="285" t="s">
        <v>1</v>
      </c>
      <c r="N571" s="286" t="s">
        <v>44</v>
      </c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888</v>
      </c>
      <c r="AU571" s="17" t="s">
        <v>86</v>
      </c>
      <c r="AY571" s="17" t="s">
        <v>888</v>
      </c>
      <c r="BE571" s="230">
        <f>IF(N571="základní",J571,0)</f>
        <v>0</v>
      </c>
      <c r="BF571" s="230">
        <f>IF(N571="snížená",J571,0)</f>
        <v>0</v>
      </c>
      <c r="BG571" s="230">
        <f>IF(N571="zákl. přenesená",J571,0)</f>
        <v>0</v>
      </c>
      <c r="BH571" s="230">
        <f>IF(N571="sníž. přenesená",J571,0)</f>
        <v>0</v>
      </c>
      <c r="BI571" s="230">
        <f>IF(N571="nulová",J571,0)</f>
        <v>0</v>
      </c>
      <c r="BJ571" s="17" t="s">
        <v>159</v>
      </c>
      <c r="BK571" s="230">
        <f>I571*H571</f>
        <v>0</v>
      </c>
    </row>
    <row r="572" s="2" customFormat="1" ht="16.32" customHeight="1">
      <c r="A572" s="38"/>
      <c r="B572" s="39"/>
      <c r="C572" s="278" t="s">
        <v>1</v>
      </c>
      <c r="D572" s="278" t="s">
        <v>155</v>
      </c>
      <c r="E572" s="279" t="s">
        <v>1</v>
      </c>
      <c r="F572" s="280" t="s">
        <v>1</v>
      </c>
      <c r="G572" s="281" t="s">
        <v>1</v>
      </c>
      <c r="H572" s="282"/>
      <c r="I572" s="283"/>
      <c r="J572" s="284">
        <f>BK572</f>
        <v>0</v>
      </c>
      <c r="K572" s="224"/>
      <c r="L572" s="44"/>
      <c r="M572" s="285" t="s">
        <v>1</v>
      </c>
      <c r="N572" s="286" t="s">
        <v>44</v>
      </c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888</v>
      </c>
      <c r="AU572" s="17" t="s">
        <v>86</v>
      </c>
      <c r="AY572" s="17" t="s">
        <v>888</v>
      </c>
      <c r="BE572" s="230">
        <f>IF(N572="základní",J572,0)</f>
        <v>0</v>
      </c>
      <c r="BF572" s="230">
        <f>IF(N572="snížená",J572,0)</f>
        <v>0</v>
      </c>
      <c r="BG572" s="230">
        <f>IF(N572="zákl. přenesená",J572,0)</f>
        <v>0</v>
      </c>
      <c r="BH572" s="230">
        <f>IF(N572="sníž. přenesená",J572,0)</f>
        <v>0</v>
      </c>
      <c r="BI572" s="230">
        <f>IF(N572="nulová",J572,0)</f>
        <v>0</v>
      </c>
      <c r="BJ572" s="17" t="s">
        <v>159</v>
      </c>
      <c r="BK572" s="230">
        <f>I572*H572</f>
        <v>0</v>
      </c>
    </row>
    <row r="573" s="2" customFormat="1" ht="16.32" customHeight="1">
      <c r="A573" s="38"/>
      <c r="B573" s="39"/>
      <c r="C573" s="278" t="s">
        <v>1</v>
      </c>
      <c r="D573" s="278" t="s">
        <v>155</v>
      </c>
      <c r="E573" s="279" t="s">
        <v>1</v>
      </c>
      <c r="F573" s="280" t="s">
        <v>1</v>
      </c>
      <c r="G573" s="281" t="s">
        <v>1</v>
      </c>
      <c r="H573" s="282"/>
      <c r="I573" s="283"/>
      <c r="J573" s="284">
        <f>BK573</f>
        <v>0</v>
      </c>
      <c r="K573" s="224"/>
      <c r="L573" s="44"/>
      <c r="M573" s="285" t="s">
        <v>1</v>
      </c>
      <c r="N573" s="286" t="s">
        <v>44</v>
      </c>
      <c r="O573" s="91"/>
      <c r="P573" s="91"/>
      <c r="Q573" s="91"/>
      <c r="R573" s="91"/>
      <c r="S573" s="91"/>
      <c r="T573" s="92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888</v>
      </c>
      <c r="AU573" s="17" t="s">
        <v>86</v>
      </c>
      <c r="AY573" s="17" t="s">
        <v>888</v>
      </c>
      <c r="BE573" s="230">
        <f>IF(N573="základní",J573,0)</f>
        <v>0</v>
      </c>
      <c r="BF573" s="230">
        <f>IF(N573="snížená",J573,0)</f>
        <v>0</v>
      </c>
      <c r="BG573" s="230">
        <f>IF(N573="zákl. přenesená",J573,0)</f>
        <v>0</v>
      </c>
      <c r="BH573" s="230">
        <f>IF(N573="sníž. přenesená",J573,0)</f>
        <v>0</v>
      </c>
      <c r="BI573" s="230">
        <f>IF(N573="nulová",J573,0)</f>
        <v>0</v>
      </c>
      <c r="BJ573" s="17" t="s">
        <v>159</v>
      </c>
      <c r="BK573" s="230">
        <f>I573*H573</f>
        <v>0</v>
      </c>
    </row>
    <row r="574" s="2" customFormat="1" ht="16.32" customHeight="1">
      <c r="A574" s="38"/>
      <c r="B574" s="39"/>
      <c r="C574" s="278" t="s">
        <v>1</v>
      </c>
      <c r="D574" s="278" t="s">
        <v>155</v>
      </c>
      <c r="E574" s="279" t="s">
        <v>1</v>
      </c>
      <c r="F574" s="280" t="s">
        <v>1</v>
      </c>
      <c r="G574" s="281" t="s">
        <v>1</v>
      </c>
      <c r="H574" s="282"/>
      <c r="I574" s="283"/>
      <c r="J574" s="284">
        <f>BK574</f>
        <v>0</v>
      </c>
      <c r="K574" s="224"/>
      <c r="L574" s="44"/>
      <c r="M574" s="285" t="s">
        <v>1</v>
      </c>
      <c r="N574" s="286" t="s">
        <v>44</v>
      </c>
      <c r="O574" s="287"/>
      <c r="P574" s="287"/>
      <c r="Q574" s="287"/>
      <c r="R574" s="287"/>
      <c r="S574" s="287"/>
      <c r="T574" s="28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888</v>
      </c>
      <c r="AU574" s="17" t="s">
        <v>86</v>
      </c>
      <c r="AY574" s="17" t="s">
        <v>888</v>
      </c>
      <c r="BE574" s="230">
        <f>IF(N574="základní",J574,0)</f>
        <v>0</v>
      </c>
      <c r="BF574" s="230">
        <f>IF(N574="snížená",J574,0)</f>
        <v>0</v>
      </c>
      <c r="BG574" s="230">
        <f>IF(N574="zákl. přenesená",J574,0)</f>
        <v>0</v>
      </c>
      <c r="BH574" s="230">
        <f>IF(N574="sníž. přenesená",J574,0)</f>
        <v>0</v>
      </c>
      <c r="BI574" s="230">
        <f>IF(N574="nulová",J574,0)</f>
        <v>0</v>
      </c>
      <c r="BJ574" s="17" t="s">
        <v>159</v>
      </c>
      <c r="BK574" s="230">
        <f>I574*H574</f>
        <v>0</v>
      </c>
    </row>
    <row r="575" s="2" customFormat="1" ht="6.96" customHeight="1">
      <c r="A575" s="38"/>
      <c r="B575" s="66"/>
      <c r="C575" s="67"/>
      <c r="D575" s="67"/>
      <c r="E575" s="67"/>
      <c r="F575" s="67"/>
      <c r="G575" s="67"/>
      <c r="H575" s="67"/>
      <c r="I575" s="67"/>
      <c r="J575" s="67"/>
      <c r="K575" s="67"/>
      <c r="L575" s="44"/>
      <c r="M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</row>
  </sheetData>
  <sheetProtection sheet="1" autoFilter="0" formatColumns="0" formatRows="0" objects="1" scenarios="1" spinCount="100000" saltValue="Ceaxfwdq4coKVgY+bhAOqNaNbg6Na5lugg2yxCMPs3mbeCmu2RqTJeCpjUhpn/+vR+mYD2OqE6AF4c4SydXv4A==" hashValue="ZvcPer0oc1gF3QLx2H9OjPS+jCFsSIaZgOQSIhNBdU4x+PPqHb6BgQU3CTVSqrZAmcYAM1Y39fxAtaxOmuCnGQ==" algorithmName="SHA-512" password="CC35"/>
  <autoFilter ref="C142:K574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70:D575">
      <formula1>"K, M"</formula1>
    </dataValidation>
    <dataValidation type="list" allowBlank="1" showInputMessage="1" showErrorMessage="1" error="Povoleny jsou hodnoty základní, snížená, zákl. přenesená, sníž. přenesená, nulová." sqref="N570:N57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889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28. 6. 2023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140</v>
      </c>
      <c r="F9" s="295" t="s">
        <v>890</v>
      </c>
      <c r="G9" s="190"/>
      <c r="H9" s="292"/>
    </row>
    <row r="10" s="2" customFormat="1" ht="26.4" customHeight="1">
      <c r="A10" s="38"/>
      <c r="B10" s="44"/>
      <c r="C10" s="296" t="s">
        <v>891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88</v>
      </c>
      <c r="D11" s="298" t="s">
        <v>89</v>
      </c>
      <c r="E11" s="299" t="s">
        <v>90</v>
      </c>
      <c r="F11" s="300">
        <v>36.479999999999997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892</v>
      </c>
      <c r="E12" s="17" t="s">
        <v>1</v>
      </c>
      <c r="F12" s="302">
        <v>19.199999999999999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893</v>
      </c>
      <c r="E13" s="17" t="s">
        <v>1</v>
      </c>
      <c r="F13" s="302">
        <v>17.280000000000001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164</v>
      </c>
      <c r="E14" s="17" t="s">
        <v>1</v>
      </c>
      <c r="F14" s="302">
        <v>36.479999999999997</v>
      </c>
      <c r="G14" s="38"/>
      <c r="H14" s="44"/>
    </row>
    <row r="15" s="2" customFormat="1" ht="16.8" customHeight="1">
      <c r="A15" s="38"/>
      <c r="B15" s="44"/>
      <c r="C15" s="303" t="s">
        <v>894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322</v>
      </c>
      <c r="D16" s="301" t="s">
        <v>323</v>
      </c>
      <c r="E16" s="17" t="s">
        <v>90</v>
      </c>
      <c r="F16" s="302">
        <v>36.479999999999997</v>
      </c>
      <c r="G16" s="38"/>
      <c r="H16" s="44"/>
    </row>
    <row r="17" s="2" customFormat="1" ht="16.8" customHeight="1">
      <c r="A17" s="38"/>
      <c r="B17" s="44"/>
      <c r="C17" s="301" t="s">
        <v>326</v>
      </c>
      <c r="D17" s="301" t="s">
        <v>327</v>
      </c>
      <c r="E17" s="17" t="s">
        <v>90</v>
      </c>
      <c r="F17" s="302">
        <v>36.479999999999997</v>
      </c>
      <c r="G17" s="38"/>
      <c r="H17" s="44"/>
    </row>
    <row r="18" s="2" customFormat="1" ht="16.8" customHeight="1">
      <c r="A18" s="38"/>
      <c r="B18" s="44"/>
      <c r="C18" s="301" t="s">
        <v>336</v>
      </c>
      <c r="D18" s="301" t="s">
        <v>337</v>
      </c>
      <c r="E18" s="17" t="s">
        <v>90</v>
      </c>
      <c r="F18" s="302">
        <v>36.479999999999997</v>
      </c>
      <c r="G18" s="38"/>
      <c r="H18" s="44"/>
    </row>
    <row r="19" s="2" customFormat="1" ht="16.8" customHeight="1">
      <c r="A19" s="38"/>
      <c r="B19" s="44"/>
      <c r="C19" s="301" t="s">
        <v>563</v>
      </c>
      <c r="D19" s="301" t="s">
        <v>564</v>
      </c>
      <c r="E19" s="17" t="s">
        <v>90</v>
      </c>
      <c r="F19" s="302">
        <v>36.479999999999997</v>
      </c>
      <c r="G19" s="38"/>
      <c r="H19" s="44"/>
    </row>
    <row r="20" s="2" customFormat="1" ht="16.8" customHeight="1">
      <c r="A20" s="38"/>
      <c r="B20" s="44"/>
      <c r="C20" s="301" t="s">
        <v>695</v>
      </c>
      <c r="D20" s="301" t="s">
        <v>696</v>
      </c>
      <c r="E20" s="17" t="s">
        <v>90</v>
      </c>
      <c r="F20" s="302">
        <v>36.479999999999997</v>
      </c>
      <c r="G20" s="38"/>
      <c r="H20" s="44"/>
    </row>
    <row r="21" s="2" customFormat="1" ht="16.8" customHeight="1">
      <c r="A21" s="38"/>
      <c r="B21" s="44"/>
      <c r="C21" s="301" t="s">
        <v>331</v>
      </c>
      <c r="D21" s="301" t="s">
        <v>332</v>
      </c>
      <c r="E21" s="17" t="s">
        <v>90</v>
      </c>
      <c r="F21" s="302">
        <v>38.304000000000002</v>
      </c>
      <c r="G21" s="38"/>
      <c r="H21" s="44"/>
    </row>
    <row r="22" s="2" customFormat="1" ht="16.8" customHeight="1">
      <c r="A22" s="38"/>
      <c r="B22" s="44"/>
      <c r="C22" s="297" t="s">
        <v>93</v>
      </c>
      <c r="D22" s="298" t="s">
        <v>94</v>
      </c>
      <c r="E22" s="299" t="s">
        <v>90</v>
      </c>
      <c r="F22" s="300">
        <v>22.68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895</v>
      </c>
      <c r="E23" s="17" t="s">
        <v>1</v>
      </c>
      <c r="F23" s="302">
        <v>14.640000000000001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896</v>
      </c>
      <c r="E24" s="17" t="s">
        <v>1</v>
      </c>
      <c r="F24" s="302">
        <v>8.0399999999999991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164</v>
      </c>
      <c r="E25" s="17" t="s">
        <v>1</v>
      </c>
      <c r="F25" s="302">
        <v>22.68</v>
      </c>
      <c r="G25" s="38"/>
      <c r="H25" s="44"/>
    </row>
    <row r="26" s="2" customFormat="1" ht="16.8" customHeight="1">
      <c r="A26" s="38"/>
      <c r="B26" s="44"/>
      <c r="C26" s="303" t="s">
        <v>894</v>
      </c>
      <c r="D26" s="38"/>
      <c r="E26" s="38"/>
      <c r="F26" s="38"/>
      <c r="G26" s="38"/>
      <c r="H26" s="44"/>
    </row>
    <row r="27" s="2" customFormat="1" ht="16.8" customHeight="1">
      <c r="A27" s="38"/>
      <c r="B27" s="44"/>
      <c r="C27" s="301" t="s">
        <v>200</v>
      </c>
      <c r="D27" s="301" t="s">
        <v>201</v>
      </c>
      <c r="E27" s="17" t="s">
        <v>90</v>
      </c>
      <c r="F27" s="302">
        <v>138.62799999999999</v>
      </c>
      <c r="G27" s="38"/>
      <c r="H27" s="44"/>
    </row>
    <row r="28" s="2" customFormat="1" ht="16.8" customHeight="1">
      <c r="A28" s="38"/>
      <c r="B28" s="44"/>
      <c r="C28" s="301" t="s">
        <v>767</v>
      </c>
      <c r="D28" s="301" t="s">
        <v>768</v>
      </c>
      <c r="E28" s="17" t="s">
        <v>90</v>
      </c>
      <c r="F28" s="302">
        <v>22.68</v>
      </c>
      <c r="G28" s="38"/>
      <c r="H28" s="44"/>
    </row>
    <row r="29" s="2" customFormat="1" ht="16.8" customHeight="1">
      <c r="A29" s="38"/>
      <c r="B29" s="44"/>
      <c r="C29" s="301" t="s">
        <v>778</v>
      </c>
      <c r="D29" s="301" t="s">
        <v>779</v>
      </c>
      <c r="E29" s="17" t="s">
        <v>90</v>
      </c>
      <c r="F29" s="302">
        <v>22.68</v>
      </c>
      <c r="G29" s="38"/>
      <c r="H29" s="44"/>
    </row>
    <row r="30" s="2" customFormat="1" ht="16.8" customHeight="1">
      <c r="A30" s="38"/>
      <c r="B30" s="44"/>
      <c r="C30" s="301" t="s">
        <v>830</v>
      </c>
      <c r="D30" s="301" t="s">
        <v>831</v>
      </c>
      <c r="E30" s="17" t="s">
        <v>90</v>
      </c>
      <c r="F30" s="302">
        <v>199.74799999999999</v>
      </c>
      <c r="G30" s="38"/>
      <c r="H30" s="44"/>
    </row>
    <row r="31" s="2" customFormat="1">
      <c r="A31" s="38"/>
      <c r="B31" s="44"/>
      <c r="C31" s="301" t="s">
        <v>864</v>
      </c>
      <c r="D31" s="301" t="s">
        <v>865</v>
      </c>
      <c r="E31" s="17" t="s">
        <v>90</v>
      </c>
      <c r="F31" s="302">
        <v>199.74799999999999</v>
      </c>
      <c r="G31" s="38"/>
      <c r="H31" s="44"/>
    </row>
    <row r="32" s="2" customFormat="1" ht="16.8" customHeight="1">
      <c r="A32" s="38"/>
      <c r="B32" s="44"/>
      <c r="C32" s="301" t="s">
        <v>868</v>
      </c>
      <c r="D32" s="301" t="s">
        <v>869</v>
      </c>
      <c r="E32" s="17" t="s">
        <v>90</v>
      </c>
      <c r="F32" s="302">
        <v>199.74799999999999</v>
      </c>
      <c r="G32" s="38"/>
      <c r="H32" s="44"/>
    </row>
    <row r="33" s="2" customFormat="1" ht="16.8" customHeight="1">
      <c r="A33" s="38"/>
      <c r="B33" s="44"/>
      <c r="C33" s="301" t="s">
        <v>782</v>
      </c>
      <c r="D33" s="301" t="s">
        <v>783</v>
      </c>
      <c r="E33" s="17" t="s">
        <v>90</v>
      </c>
      <c r="F33" s="302">
        <v>24.948</v>
      </c>
      <c r="G33" s="38"/>
      <c r="H33" s="44"/>
    </row>
    <row r="34" s="2" customFormat="1" ht="16.8" customHeight="1">
      <c r="A34" s="38"/>
      <c r="B34" s="44"/>
      <c r="C34" s="297" t="s">
        <v>97</v>
      </c>
      <c r="D34" s="298" t="s">
        <v>98</v>
      </c>
      <c r="E34" s="299" t="s">
        <v>90</v>
      </c>
      <c r="F34" s="300">
        <v>61.119999999999997</v>
      </c>
      <c r="G34" s="38"/>
      <c r="H34" s="44"/>
    </row>
    <row r="35" s="2" customFormat="1" ht="16.8" customHeight="1">
      <c r="A35" s="38"/>
      <c r="B35" s="44"/>
      <c r="C35" s="301" t="s">
        <v>1</v>
      </c>
      <c r="D35" s="301" t="s">
        <v>897</v>
      </c>
      <c r="E35" s="17" t="s">
        <v>1</v>
      </c>
      <c r="F35" s="302">
        <v>10.5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892</v>
      </c>
      <c r="E36" s="17" t="s">
        <v>1</v>
      </c>
      <c r="F36" s="302">
        <v>19.199999999999999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893</v>
      </c>
      <c r="E37" s="17" t="s">
        <v>1</v>
      </c>
      <c r="F37" s="302">
        <v>17.280000000000001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898</v>
      </c>
      <c r="E38" s="17" t="s">
        <v>1</v>
      </c>
      <c r="F38" s="302">
        <v>8.7400000000000002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656</v>
      </c>
      <c r="E39" s="17" t="s">
        <v>1</v>
      </c>
      <c r="F39" s="302">
        <v>3.2400000000000002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657</v>
      </c>
      <c r="E40" s="17" t="s">
        <v>1</v>
      </c>
      <c r="F40" s="302">
        <v>1.0800000000000001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719</v>
      </c>
      <c r="E41" s="17" t="s">
        <v>1</v>
      </c>
      <c r="F41" s="302">
        <v>1.0800000000000001</v>
      </c>
      <c r="G41" s="38"/>
      <c r="H41" s="44"/>
    </row>
    <row r="42" s="2" customFormat="1" ht="16.8" customHeight="1">
      <c r="A42" s="38"/>
      <c r="B42" s="44"/>
      <c r="C42" s="301" t="s">
        <v>1</v>
      </c>
      <c r="D42" s="301" t="s">
        <v>164</v>
      </c>
      <c r="E42" s="17" t="s">
        <v>1</v>
      </c>
      <c r="F42" s="302">
        <v>61.119999999999997</v>
      </c>
      <c r="G42" s="38"/>
      <c r="H42" s="44"/>
    </row>
    <row r="43" s="2" customFormat="1" ht="16.8" customHeight="1">
      <c r="A43" s="38"/>
      <c r="B43" s="44"/>
      <c r="C43" s="303" t="s">
        <v>894</v>
      </c>
      <c r="D43" s="38"/>
      <c r="E43" s="38"/>
      <c r="F43" s="38"/>
      <c r="G43" s="38"/>
      <c r="H43" s="44"/>
    </row>
    <row r="44" s="2" customFormat="1" ht="16.8" customHeight="1">
      <c r="A44" s="38"/>
      <c r="B44" s="44"/>
      <c r="C44" s="301" t="s">
        <v>181</v>
      </c>
      <c r="D44" s="301" t="s">
        <v>182</v>
      </c>
      <c r="E44" s="17" t="s">
        <v>90</v>
      </c>
      <c r="F44" s="302">
        <v>61.119999999999997</v>
      </c>
      <c r="G44" s="38"/>
      <c r="H44" s="44"/>
    </row>
    <row r="45" s="2" customFormat="1" ht="16.8" customHeight="1">
      <c r="A45" s="38"/>
      <c r="B45" s="44"/>
      <c r="C45" s="301" t="s">
        <v>184</v>
      </c>
      <c r="D45" s="301" t="s">
        <v>185</v>
      </c>
      <c r="E45" s="17" t="s">
        <v>90</v>
      </c>
      <c r="F45" s="302">
        <v>61.119999999999997</v>
      </c>
      <c r="G45" s="38"/>
      <c r="H45" s="44"/>
    </row>
    <row r="46" s="2" customFormat="1" ht="16.8" customHeight="1">
      <c r="A46" s="38"/>
      <c r="B46" s="44"/>
      <c r="C46" s="301" t="s">
        <v>188</v>
      </c>
      <c r="D46" s="301" t="s">
        <v>189</v>
      </c>
      <c r="E46" s="17" t="s">
        <v>90</v>
      </c>
      <c r="F46" s="302">
        <v>61.119999999999997</v>
      </c>
      <c r="G46" s="38"/>
      <c r="H46" s="44"/>
    </row>
    <row r="47" s="2" customFormat="1" ht="16.8" customHeight="1">
      <c r="A47" s="38"/>
      <c r="B47" s="44"/>
      <c r="C47" s="301" t="s">
        <v>225</v>
      </c>
      <c r="D47" s="301" t="s">
        <v>226</v>
      </c>
      <c r="E47" s="17" t="s">
        <v>90</v>
      </c>
      <c r="F47" s="302">
        <v>61.119999999999997</v>
      </c>
      <c r="G47" s="38"/>
      <c r="H47" s="44"/>
    </row>
    <row r="48" s="2" customFormat="1" ht="16.8" customHeight="1">
      <c r="A48" s="38"/>
      <c r="B48" s="44"/>
      <c r="C48" s="301" t="s">
        <v>228</v>
      </c>
      <c r="D48" s="301" t="s">
        <v>229</v>
      </c>
      <c r="E48" s="17" t="s">
        <v>90</v>
      </c>
      <c r="F48" s="302">
        <v>61.119999999999997</v>
      </c>
      <c r="G48" s="38"/>
      <c r="H48" s="44"/>
    </row>
    <row r="49" s="2" customFormat="1" ht="16.8" customHeight="1">
      <c r="A49" s="38"/>
      <c r="B49" s="44"/>
      <c r="C49" s="301" t="s">
        <v>701</v>
      </c>
      <c r="D49" s="301" t="s">
        <v>702</v>
      </c>
      <c r="E49" s="17" t="s">
        <v>90</v>
      </c>
      <c r="F49" s="302">
        <v>61.119999999999997</v>
      </c>
      <c r="G49" s="38"/>
      <c r="H49" s="44"/>
    </row>
    <row r="50" s="2" customFormat="1" ht="16.8" customHeight="1">
      <c r="A50" s="38"/>
      <c r="B50" s="44"/>
      <c r="C50" s="301" t="s">
        <v>705</v>
      </c>
      <c r="D50" s="301" t="s">
        <v>706</v>
      </c>
      <c r="E50" s="17" t="s">
        <v>90</v>
      </c>
      <c r="F50" s="302">
        <v>61.119999999999997</v>
      </c>
      <c r="G50" s="38"/>
      <c r="H50" s="44"/>
    </row>
    <row r="51" s="2" customFormat="1" ht="16.8" customHeight="1">
      <c r="A51" s="38"/>
      <c r="B51" s="44"/>
      <c r="C51" s="301" t="s">
        <v>709</v>
      </c>
      <c r="D51" s="301" t="s">
        <v>710</v>
      </c>
      <c r="E51" s="17" t="s">
        <v>90</v>
      </c>
      <c r="F51" s="302">
        <v>56.799999999999997</v>
      </c>
      <c r="G51" s="38"/>
      <c r="H51" s="44"/>
    </row>
    <row r="52" s="2" customFormat="1" ht="16.8" customHeight="1">
      <c r="A52" s="38"/>
      <c r="B52" s="44"/>
      <c r="C52" s="301" t="s">
        <v>721</v>
      </c>
      <c r="D52" s="301" t="s">
        <v>722</v>
      </c>
      <c r="E52" s="17" t="s">
        <v>90</v>
      </c>
      <c r="F52" s="302">
        <v>56.799999999999997</v>
      </c>
      <c r="G52" s="38"/>
      <c r="H52" s="44"/>
    </row>
    <row r="53" s="2" customFormat="1" ht="16.8" customHeight="1">
      <c r="A53" s="38"/>
      <c r="B53" s="44"/>
      <c r="C53" s="301" t="s">
        <v>830</v>
      </c>
      <c r="D53" s="301" t="s">
        <v>831</v>
      </c>
      <c r="E53" s="17" t="s">
        <v>90</v>
      </c>
      <c r="F53" s="302">
        <v>199.74799999999999</v>
      </c>
      <c r="G53" s="38"/>
      <c r="H53" s="44"/>
    </row>
    <row r="54" s="2" customFormat="1" ht="16.8" customHeight="1">
      <c r="A54" s="38"/>
      <c r="B54" s="44"/>
      <c r="C54" s="301" t="s">
        <v>834</v>
      </c>
      <c r="D54" s="301" t="s">
        <v>835</v>
      </c>
      <c r="E54" s="17" t="s">
        <v>90</v>
      </c>
      <c r="F54" s="302">
        <v>193.12799999999999</v>
      </c>
      <c r="G54" s="38"/>
      <c r="H54" s="44"/>
    </row>
    <row r="55" s="2" customFormat="1">
      <c r="A55" s="38"/>
      <c r="B55" s="44"/>
      <c r="C55" s="301" t="s">
        <v>864</v>
      </c>
      <c r="D55" s="301" t="s">
        <v>865</v>
      </c>
      <c r="E55" s="17" t="s">
        <v>90</v>
      </c>
      <c r="F55" s="302">
        <v>199.74799999999999</v>
      </c>
      <c r="G55" s="38"/>
      <c r="H55" s="44"/>
    </row>
    <row r="56" s="2" customFormat="1" ht="16.8" customHeight="1">
      <c r="A56" s="38"/>
      <c r="B56" s="44"/>
      <c r="C56" s="301" t="s">
        <v>868</v>
      </c>
      <c r="D56" s="301" t="s">
        <v>869</v>
      </c>
      <c r="E56" s="17" t="s">
        <v>90</v>
      </c>
      <c r="F56" s="302">
        <v>199.74799999999999</v>
      </c>
      <c r="G56" s="38"/>
      <c r="H56" s="44"/>
    </row>
    <row r="57" s="2" customFormat="1" ht="16.8" customHeight="1">
      <c r="A57" s="38"/>
      <c r="B57" s="44"/>
      <c r="C57" s="301" t="s">
        <v>245</v>
      </c>
      <c r="D57" s="301" t="s">
        <v>246</v>
      </c>
      <c r="E57" s="17" t="s">
        <v>90</v>
      </c>
      <c r="F57" s="302">
        <v>61.119999999999997</v>
      </c>
      <c r="G57" s="38"/>
      <c r="H57" s="44"/>
    </row>
    <row r="58" s="2" customFormat="1">
      <c r="A58" s="38"/>
      <c r="B58" s="44"/>
      <c r="C58" s="301" t="s">
        <v>254</v>
      </c>
      <c r="D58" s="301" t="s">
        <v>255</v>
      </c>
      <c r="E58" s="17" t="s">
        <v>220</v>
      </c>
      <c r="F58" s="302">
        <v>1.232</v>
      </c>
      <c r="G58" s="38"/>
      <c r="H58" s="44"/>
    </row>
    <row r="59" s="2" customFormat="1" ht="16.8" customHeight="1">
      <c r="A59" s="38"/>
      <c r="B59" s="44"/>
      <c r="C59" s="297" t="s">
        <v>100</v>
      </c>
      <c r="D59" s="298" t="s">
        <v>101</v>
      </c>
      <c r="E59" s="299" t="s">
        <v>90</v>
      </c>
      <c r="F59" s="300">
        <v>161.30799999999999</v>
      </c>
      <c r="G59" s="38"/>
      <c r="H59" s="44"/>
    </row>
    <row r="60" s="2" customFormat="1" ht="16.8" customHeight="1">
      <c r="A60" s="38"/>
      <c r="B60" s="44"/>
      <c r="C60" s="301" t="s">
        <v>1</v>
      </c>
      <c r="D60" s="301" t="s">
        <v>899</v>
      </c>
      <c r="E60" s="17" t="s">
        <v>1</v>
      </c>
      <c r="F60" s="302">
        <v>28.815000000000001</v>
      </c>
      <c r="G60" s="38"/>
      <c r="H60" s="44"/>
    </row>
    <row r="61" s="2" customFormat="1" ht="16.8" customHeight="1">
      <c r="A61" s="38"/>
      <c r="B61" s="44"/>
      <c r="C61" s="301" t="s">
        <v>1</v>
      </c>
      <c r="D61" s="301" t="s">
        <v>900</v>
      </c>
      <c r="E61" s="17" t="s">
        <v>1</v>
      </c>
      <c r="F61" s="302">
        <v>36.354999999999997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901</v>
      </c>
      <c r="E62" s="17" t="s">
        <v>1</v>
      </c>
      <c r="F62" s="302">
        <v>34.354999999999997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902</v>
      </c>
      <c r="E63" s="17" t="s">
        <v>1</v>
      </c>
      <c r="F63" s="302">
        <v>27.18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903</v>
      </c>
      <c r="E64" s="17" t="s">
        <v>1</v>
      </c>
      <c r="F64" s="302">
        <v>9.3000000000000007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208</v>
      </c>
      <c r="E65" s="17" t="s">
        <v>1</v>
      </c>
      <c r="F65" s="302">
        <v>16.800000000000001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904</v>
      </c>
      <c r="E66" s="17" t="s">
        <v>1</v>
      </c>
      <c r="F66" s="302">
        <v>8.5030000000000001</v>
      </c>
      <c r="G66" s="38"/>
      <c r="H66" s="44"/>
    </row>
    <row r="67" s="2" customFormat="1" ht="16.8" customHeight="1">
      <c r="A67" s="38"/>
      <c r="B67" s="44"/>
      <c r="C67" s="301" t="s">
        <v>1</v>
      </c>
      <c r="D67" s="301" t="s">
        <v>164</v>
      </c>
      <c r="E67" s="17" t="s">
        <v>1</v>
      </c>
      <c r="F67" s="302">
        <v>161.30799999999999</v>
      </c>
      <c r="G67" s="38"/>
      <c r="H67" s="44"/>
    </row>
    <row r="68" s="2" customFormat="1" ht="16.8" customHeight="1">
      <c r="A68" s="38"/>
      <c r="B68" s="44"/>
      <c r="C68" s="303" t="s">
        <v>894</v>
      </c>
      <c r="D68" s="38"/>
      <c r="E68" s="38"/>
      <c r="F68" s="38"/>
      <c r="G68" s="38"/>
      <c r="H68" s="44"/>
    </row>
    <row r="69" s="2" customFormat="1" ht="16.8" customHeight="1">
      <c r="A69" s="38"/>
      <c r="B69" s="44"/>
      <c r="C69" s="301" t="s">
        <v>192</v>
      </c>
      <c r="D69" s="301" t="s">
        <v>193</v>
      </c>
      <c r="E69" s="17" t="s">
        <v>90</v>
      </c>
      <c r="F69" s="302">
        <v>161.30799999999999</v>
      </c>
      <c r="G69" s="38"/>
      <c r="H69" s="44"/>
    </row>
    <row r="70" s="2" customFormat="1" ht="16.8" customHeight="1">
      <c r="A70" s="38"/>
      <c r="B70" s="44"/>
      <c r="C70" s="301" t="s">
        <v>196</v>
      </c>
      <c r="D70" s="301" t="s">
        <v>197</v>
      </c>
      <c r="E70" s="17" t="s">
        <v>90</v>
      </c>
      <c r="F70" s="302">
        <v>161.30799999999999</v>
      </c>
      <c r="G70" s="38"/>
      <c r="H70" s="44"/>
    </row>
    <row r="71" s="2" customFormat="1" ht="16.8" customHeight="1">
      <c r="A71" s="38"/>
      <c r="B71" s="44"/>
      <c r="C71" s="301" t="s">
        <v>200</v>
      </c>
      <c r="D71" s="301" t="s">
        <v>201</v>
      </c>
      <c r="E71" s="17" t="s">
        <v>90</v>
      </c>
      <c r="F71" s="302">
        <v>138.62799999999999</v>
      </c>
      <c r="G71" s="38"/>
      <c r="H71" s="44"/>
    </row>
    <row r="72" s="2" customFormat="1" ht="16.8" customHeight="1">
      <c r="A72" s="38"/>
      <c r="B72" s="44"/>
      <c r="C72" s="301" t="s">
        <v>830</v>
      </c>
      <c r="D72" s="301" t="s">
        <v>831</v>
      </c>
      <c r="E72" s="17" t="s">
        <v>90</v>
      </c>
      <c r="F72" s="302">
        <v>199.74799999999999</v>
      </c>
      <c r="G72" s="38"/>
      <c r="H72" s="44"/>
    </row>
    <row r="73" s="2" customFormat="1" ht="16.8" customHeight="1">
      <c r="A73" s="38"/>
      <c r="B73" s="44"/>
      <c r="C73" s="301" t="s">
        <v>834</v>
      </c>
      <c r="D73" s="301" t="s">
        <v>835</v>
      </c>
      <c r="E73" s="17" t="s">
        <v>90</v>
      </c>
      <c r="F73" s="302">
        <v>193.12799999999999</v>
      </c>
      <c r="G73" s="38"/>
      <c r="H73" s="44"/>
    </row>
    <row r="74" s="2" customFormat="1">
      <c r="A74" s="38"/>
      <c r="B74" s="44"/>
      <c r="C74" s="301" t="s">
        <v>864</v>
      </c>
      <c r="D74" s="301" t="s">
        <v>865</v>
      </c>
      <c r="E74" s="17" t="s">
        <v>90</v>
      </c>
      <c r="F74" s="302">
        <v>199.74799999999999</v>
      </c>
      <c r="G74" s="38"/>
      <c r="H74" s="44"/>
    </row>
    <row r="75" s="2" customFormat="1" ht="16.8" customHeight="1">
      <c r="A75" s="38"/>
      <c r="B75" s="44"/>
      <c r="C75" s="301" t="s">
        <v>868</v>
      </c>
      <c r="D75" s="301" t="s">
        <v>869</v>
      </c>
      <c r="E75" s="17" t="s">
        <v>90</v>
      </c>
      <c r="F75" s="302">
        <v>199.74799999999999</v>
      </c>
      <c r="G75" s="38"/>
      <c r="H75" s="44"/>
    </row>
    <row r="76" s="2" customFormat="1" ht="7.44" customHeight="1">
      <c r="A76" s="38"/>
      <c r="B76" s="167"/>
      <c r="C76" s="168"/>
      <c r="D76" s="168"/>
      <c r="E76" s="168"/>
      <c r="F76" s="168"/>
      <c r="G76" s="168"/>
      <c r="H76" s="44"/>
    </row>
    <row r="77" s="2" customFormat="1">
      <c r="A77" s="38"/>
      <c r="B77" s="38"/>
      <c r="C77" s="38"/>
      <c r="D77" s="38"/>
      <c r="E77" s="38"/>
      <c r="F77" s="38"/>
      <c r="G77" s="38"/>
      <c r="H77" s="38"/>
    </row>
  </sheetData>
  <sheetProtection sheet="1" formatColumns="0" formatRows="0" objects="1" scenarios="1" spinCount="100000" saltValue="DB8jonxPr8izDj9Z0groNZ4phdkR1RoW4XIKlrM9Z6c79eEns6qBoaLat0f7okNub2PN5rG2TzJDi3UGJ/Nw2Q==" hashValue="vHCbFn8BENz5D6+aNqfO8BBK7NfzvA9lCotXor937AM+a0CmLeVPDIk2f1eEyKbiz9xY51J8uTBHWQcMcbn5M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2023-07-08T21:47:39Z</dcterms:created>
  <dcterms:modified xsi:type="dcterms:W3CDTF">2023-07-08T21:47:52Z</dcterms:modified>
</cp:coreProperties>
</file>